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erson/Library/Mobile Documents/com~apple~CloudDocs/Desktop/20180623 Rediseño/"/>
    </mc:Choice>
  </mc:AlternateContent>
  <xr:revisionPtr revIDLastSave="0" documentId="13_ncr:1_{4D36CB74-55FD-C249-9927-AB6BAB02766A}" xr6:coauthVersionLast="34" xr6:coauthVersionMax="34" xr10:uidLastSave="{00000000-0000-0000-0000-000000000000}"/>
  <bookViews>
    <workbookView xWindow="0" yWindow="460" windowWidth="38400" windowHeight="21060" xr2:uid="{8D54584D-D12F-8741-BFA5-5ADC7EE72546}"/>
  </bookViews>
  <sheets>
    <sheet name="Experiencis Educativas" sheetId="1" r:id="rId1"/>
    <sheet name="Catálogos" sheetId="2" r:id="rId2"/>
  </sheets>
  <definedNames>
    <definedName name="_xlchart.v1.0" hidden="1">'Experiencis Educativas'!$AO$23:$AO$26</definedName>
    <definedName name="_xlchart.v1.1" hidden="1">'Experiencis Educativas'!$AP$23:$AP$26</definedName>
    <definedName name="_xlchart.v1.10" hidden="1">'Experiencis Educativas'!$Y$23</definedName>
    <definedName name="_xlchart.v1.11" hidden="1">'Experiencis Educativas'!$Y$24:$Y$28</definedName>
    <definedName name="_xlchart.v1.12" hidden="1">'Experiencis Educativas'!$W$24:$W$28</definedName>
    <definedName name="_xlchart.v1.13" hidden="1">'Experiencis Educativas'!$X$23</definedName>
    <definedName name="_xlchart.v1.14" hidden="1">'Experiencis Educativas'!$X$24:$X$28</definedName>
    <definedName name="_xlchart.v1.15" hidden="1">'Experiencis Educativas'!$Y$23</definedName>
    <definedName name="_xlchart.v1.16" hidden="1">'Experiencis Educativas'!$Y$24:$Y$28</definedName>
    <definedName name="_xlchart.v1.2" hidden="1">'Experiencis Educativas'!$W$24:$W$28</definedName>
    <definedName name="_xlchart.v1.3" hidden="1">'Experiencis Educativas'!$X$23</definedName>
    <definedName name="_xlchart.v1.4" hidden="1">'Experiencis Educativas'!$X$24:$X$28</definedName>
    <definedName name="_xlchart.v1.5" hidden="1">'Experiencis Educativas'!$Y$23</definedName>
    <definedName name="_xlchart.v1.6" hidden="1">'Experiencis Educativas'!$Y$24:$Y$28</definedName>
    <definedName name="_xlchart.v1.7" hidden="1">'Experiencis Educativas'!$W$24:$W$28</definedName>
    <definedName name="_xlchart.v1.8" hidden="1">'Experiencis Educativas'!$X$23</definedName>
    <definedName name="_xlchart.v1.9" hidden="1">'Experiencis Educativas'!$X$24:$X$28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7" i="1" l="1"/>
  <c r="U13" i="1"/>
  <c r="U9" i="1"/>
  <c r="W9" i="1"/>
  <c r="Y9" i="1"/>
  <c r="AC9" i="1"/>
  <c r="AG9" i="1"/>
  <c r="AK9" i="1"/>
  <c r="AQ9" i="1"/>
  <c r="AR9" i="1"/>
  <c r="Y28" i="1"/>
  <c r="X28" i="1"/>
  <c r="Y25" i="1"/>
  <c r="X25" i="1"/>
  <c r="Y27" i="1"/>
  <c r="X27" i="1"/>
  <c r="Y26" i="1"/>
  <c r="X26" i="1"/>
  <c r="Y24" i="1"/>
  <c r="X24" i="1"/>
  <c r="W27" i="1"/>
  <c r="W26" i="1"/>
  <c r="W25" i="1"/>
  <c r="W24" i="1"/>
  <c r="AO26" i="1"/>
  <c r="AO25" i="1"/>
  <c r="AO24" i="1"/>
  <c r="AO23" i="1"/>
  <c r="Y14" i="1"/>
  <c r="AG14" i="1"/>
  <c r="Y15" i="1"/>
  <c r="AK13" i="1"/>
  <c r="AG13" i="1"/>
  <c r="Y13" i="1"/>
  <c r="AC13" i="1"/>
  <c r="Y10" i="1"/>
  <c r="AG10" i="1"/>
  <c r="Y11" i="1"/>
  <c r="W13" i="1"/>
  <c r="AQ10" i="1"/>
  <c r="AO10" i="1"/>
  <c r="AP9" i="1"/>
  <c r="AO9" i="1"/>
  <c r="AQ13" i="1"/>
  <c r="U14" i="1"/>
  <c r="AO13" i="1"/>
  <c r="AQ17" i="1"/>
  <c r="AP26" i="1"/>
  <c r="AO17" i="1"/>
  <c r="AP25" i="1"/>
  <c r="Y17" i="1"/>
  <c r="AG17" i="1"/>
  <c r="Y18" i="1"/>
  <c r="AP24" i="1"/>
  <c r="AP23" i="1"/>
  <c r="G10" i="1"/>
  <c r="H10" i="1"/>
  <c r="I10" i="1"/>
  <c r="G11" i="1"/>
  <c r="H11" i="1"/>
  <c r="I11" i="1"/>
  <c r="G12" i="1"/>
  <c r="H12" i="1"/>
  <c r="I12" i="1"/>
  <c r="U6" i="1"/>
  <c r="V6" i="1"/>
  <c r="AM21" i="1"/>
  <c r="U21" i="1"/>
  <c r="AA21" i="1"/>
  <c r="AG21" i="1"/>
  <c r="I66" i="1"/>
  <c r="I67" i="1"/>
  <c r="H66" i="1"/>
  <c r="G66" i="1"/>
  <c r="U10" i="1"/>
  <c r="G13" i="2"/>
  <c r="G5" i="2"/>
  <c r="G4" i="2"/>
  <c r="I8" i="1"/>
  <c r="I70" i="1"/>
  <c r="I71" i="1"/>
  <c r="I72" i="1"/>
  <c r="I73" i="1"/>
  <c r="I74" i="1"/>
  <c r="I75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8" i="1"/>
  <c r="I69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9" i="1"/>
  <c r="I13" i="1"/>
  <c r="I14" i="1"/>
  <c r="I15" i="1"/>
  <c r="I16" i="1"/>
  <c r="I17" i="1"/>
  <c r="I18" i="1"/>
  <c r="I19" i="1"/>
  <c r="I20" i="1"/>
  <c r="I21" i="1"/>
  <c r="I22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7" i="1"/>
  <c r="H67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8" i="1"/>
  <c r="H8" i="1"/>
  <c r="G9" i="1"/>
  <c r="H9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6" i="2"/>
  <c r="G7" i="2"/>
  <c r="G8" i="2"/>
  <c r="G11" i="2"/>
  <c r="G12" i="2"/>
</calcChain>
</file>

<file path=xl/sharedStrings.xml><?xml version="1.0" encoding="utf-8"?>
<sst xmlns="http://schemas.openxmlformats.org/spreadsheetml/2006/main" count="204" uniqueCount="84">
  <si>
    <t>Experiencias Educativas</t>
  </si>
  <si>
    <t>Horas Teóricas</t>
  </si>
  <si>
    <t>Horas Prácticas</t>
  </si>
  <si>
    <t>Créditos</t>
  </si>
  <si>
    <t>Modalidades</t>
  </si>
  <si>
    <t>Definición</t>
  </si>
  <si>
    <t>Curso</t>
  </si>
  <si>
    <t>Experiencia educativa de corte teórico, orientada al conocimiento y comprensión de los conceptos, metodologías, principios y paradigmas de un campo específico del conocimiento. El profesor toma un papel relevante en el tratamiento de los saberes.</t>
  </si>
  <si>
    <t>Curso-Taller</t>
  </si>
  <si>
    <t>Experiencia educativa teórico-práctica que combina tanto el abordaje de saberes teóricos como el desarrollo y práctica de saberes heurísticos y axiológicos. Pondera equilibradamente la participación del profesor y del alumno.</t>
  </si>
  <si>
    <t>Estancias académicas</t>
  </si>
  <si>
    <t>Visitas que realiza el estudiante durante cierto tiempo a otras instituciones educativas dentro o fuera del país con la finalidad de asistir a cursos, seminarios, talleres, o de permanecer bajo la tutoría de un investigador o maestro, como es el caso del Verano de la Investigación Científica.</t>
  </si>
  <si>
    <t>Laboratorio</t>
  </si>
  <si>
    <t>Experiencia educativa de tipo práctico que requiere de material e instrumental especializado en sesiones de trabajo y estudio preparadas para que el estudiante pueda experimentar y observar en lo concerniente a los objetos de conocimiento que estudia, solo o con la guía del maestro. La actividad predominante es la experimentación y la valoración de impacto de diversas variables en el resultado. Los procesos pueden ser de corte inductivo (de los hechos a la teoría) o deductivos (verificación de la teoría en los hechos).</t>
  </si>
  <si>
    <t>Práctica de campo</t>
  </si>
  <si>
    <t>Actividades supervisadas que realiza el estudiante en la comunidad para desarrollar los saberes necesarios para su práctica profesional en ese ámbito.</t>
  </si>
  <si>
    <t>Práctica profesional</t>
  </si>
  <si>
    <t>Actividades supervisadas vinculadas con la profesión que el estudiante realiza en los ámbitos profesionales. Su desempeño puede darse en empresas, organizaciones, instituciones educativas, de salud, culturales, fábricas y laboratorios.</t>
  </si>
  <si>
    <t>Seminario</t>
  </si>
  <si>
    <t>Sesiones de estudio para profundizar en un tópico disciplinar por grupos o individuos donde la actividad dominante es la investigación, la sistematización y la elaboración de informes y/o reportes técnicos. Es un espacio para el análisis y la discusión colectiva. Aquí el maestro es quien orienta la discusión y el estudiante el encargado de aportar la información y organizarla para su discusión en plenaria.</t>
  </si>
  <si>
    <t>Taller</t>
  </si>
  <si>
    <t>Experiencia educativa de tipo práctico que requiere ejecución, destrezas y manejo de herramientas y/o equipos especializados. Se enfatiza el análisis de casos reales o simulados de situaciones ad hoc. El papel del alumno es más activo para la apropiación y construcción de los aprendizajes; el maestro guía el proceso.</t>
  </si>
  <si>
    <t>Básica General</t>
  </si>
  <si>
    <t>Áreas de Formación</t>
  </si>
  <si>
    <t>BG</t>
  </si>
  <si>
    <t>ID</t>
  </si>
  <si>
    <t>D</t>
  </si>
  <si>
    <t>T</t>
  </si>
  <si>
    <t>EL</t>
  </si>
  <si>
    <t>O</t>
  </si>
  <si>
    <t>Terminal</t>
  </si>
  <si>
    <t>Iniciación a la disciplina</t>
  </si>
  <si>
    <t>Disciplinar</t>
  </si>
  <si>
    <t>Optativa</t>
  </si>
  <si>
    <t>Electiva</t>
  </si>
  <si>
    <t>C</t>
  </si>
  <si>
    <t>CT</t>
  </si>
  <si>
    <t>EA</t>
  </si>
  <si>
    <t>L</t>
  </si>
  <si>
    <t>PC</t>
  </si>
  <si>
    <t>PP</t>
  </si>
  <si>
    <t>S</t>
  </si>
  <si>
    <t>M</t>
  </si>
  <si>
    <t>Ht</t>
  </si>
  <si>
    <t>Hp</t>
  </si>
  <si>
    <t>AF</t>
  </si>
  <si>
    <t>Síntesis de contenidos</t>
  </si>
  <si>
    <t>Inglés I</t>
  </si>
  <si>
    <t>Inglés II</t>
  </si>
  <si>
    <t>Computación básica</t>
  </si>
  <si>
    <t>Habilidades del pensamiento</t>
  </si>
  <si>
    <t>Lectura y redacción a través del análisis del mundo contemporáneo</t>
  </si>
  <si>
    <t>Experiencia recepcional</t>
  </si>
  <si>
    <t>P</t>
  </si>
  <si>
    <t>Proyecto</t>
  </si>
  <si>
    <t>Servicio social</t>
  </si>
  <si>
    <t>SS</t>
  </si>
  <si>
    <t>480-2000</t>
  </si>
  <si>
    <t>+</t>
  </si>
  <si>
    <t>AFB</t>
  </si>
  <si>
    <t>AFBG</t>
  </si>
  <si>
    <t>HT</t>
  </si>
  <si>
    <t>HP</t>
  </si>
  <si>
    <t>AFD</t>
  </si>
  <si>
    <t>AE</t>
  </si>
  <si>
    <t>AS</t>
  </si>
  <si>
    <t>AO</t>
  </si>
  <si>
    <t>ASC</t>
  </si>
  <si>
    <t>AFT</t>
  </si>
  <si>
    <t>AFEL</t>
  </si>
  <si>
    <t>Porcentaje crediticio</t>
  </si>
  <si>
    <t>AFDO</t>
  </si>
  <si>
    <t>AEO</t>
  </si>
  <si>
    <t>ASO</t>
  </si>
  <si>
    <t>AOO</t>
  </si>
  <si>
    <t>ASCO</t>
  </si>
  <si>
    <t>Horas</t>
  </si>
  <si>
    <t>Totales</t>
  </si>
  <si>
    <t>Horas teóricas</t>
  </si>
  <si>
    <t>Horas prácticas</t>
  </si>
  <si>
    <t>Totas de horas</t>
  </si>
  <si>
    <t>Total de créditos</t>
  </si>
  <si>
    <t>Areas de Formación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</si>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</sst>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4">
    <xf numFmtId="0" fontId="0" fillId="0" borderId="0" xfId="0"/>
    <xf numFmtId="0" fontId="1" fillId="2" borderId="0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left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9" fontId="8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9" fontId="1" fillId="2" borderId="9" xfId="1" applyNumberFormat="1" applyFont="1" applyFill="1" applyBorder="1" applyAlignment="1">
      <alignment horizontal="center" vertical="center" wrapText="1"/>
    </xf>
    <xf numFmtId="9" fontId="1" fillId="2" borderId="9" xfId="1" applyFont="1" applyFill="1" applyBorder="1" applyAlignment="1">
      <alignment horizontal="center" vertical="center" wrapText="1"/>
    </xf>
    <xf numFmtId="9" fontId="1" fillId="2" borderId="8" xfId="1" applyNumberFormat="1" applyFont="1" applyFill="1" applyBorder="1" applyAlignment="1">
      <alignment horizontal="center" vertical="center" wrapText="1"/>
    </xf>
    <xf numFmtId="9" fontId="1" fillId="2" borderId="10" xfId="1" applyFont="1" applyFill="1" applyBorder="1" applyAlignment="1">
      <alignment horizontal="center" vertical="center" wrapText="1"/>
    </xf>
    <xf numFmtId="9" fontId="1" fillId="2" borderId="11" xfId="1" applyNumberFormat="1" applyFont="1" applyFill="1" applyBorder="1" applyAlignment="1">
      <alignment horizontal="center" vertical="center" wrapText="1"/>
    </xf>
    <xf numFmtId="9" fontId="1" fillId="2" borderId="12" xfId="1" applyNumberFormat="1" applyFont="1" applyFill="1" applyBorder="1" applyAlignment="1">
      <alignment horizontal="center" vertical="center" wrapText="1"/>
    </xf>
    <xf numFmtId="9" fontId="1" fillId="2" borderId="12" xfId="1" applyFont="1" applyFill="1" applyBorder="1" applyAlignment="1">
      <alignment horizontal="center" vertical="center" wrapText="1"/>
    </xf>
    <xf numFmtId="9" fontId="1" fillId="2" borderId="13" xfId="1" applyFont="1" applyFill="1" applyBorder="1" applyAlignment="1">
      <alignment horizontal="center" vertical="center" wrapText="1"/>
    </xf>
    <xf numFmtId="9" fontId="9" fillId="2" borderId="0" xfId="1" applyFont="1" applyFill="1" applyBorder="1" applyAlignment="1">
      <alignment horizontal="center" vertical="center" wrapText="1"/>
    </xf>
    <xf numFmtId="9" fontId="9" fillId="2" borderId="0" xfId="1" applyNumberFormat="1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1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 tint="0.499984740745262"/>
      </font>
      <fill>
        <patternFill>
          <bgColor theme="0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color auto="1"/>
      </font>
      <fill>
        <patternFill>
          <bgColor theme="3" tint="0.79998168889431442"/>
        </patternFill>
      </fill>
    </dxf>
    <dxf>
      <font>
        <color auto="1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dk1">
                  <a:tint val="885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F92-1A44-A640-CED9FE0584D5}"/>
              </c:ext>
            </c:extLst>
          </c:dPt>
          <c:dPt>
            <c:idx val="1"/>
            <c:bubble3D val="0"/>
            <c:spPr>
              <a:solidFill>
                <a:schemeClr val="dk1">
                  <a:tint val="5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9F92-1A44-A640-CED9FE0584D5}"/>
              </c:ext>
            </c:extLst>
          </c:dPt>
          <c:dPt>
            <c:idx val="2"/>
            <c:bubble3D val="0"/>
            <c:spPr>
              <a:solidFill>
                <a:schemeClr val="dk1">
                  <a:tint val="75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9F92-1A44-A640-CED9FE0584D5}"/>
              </c:ext>
            </c:extLst>
          </c:dPt>
          <c:dPt>
            <c:idx val="3"/>
            <c:bubble3D val="0"/>
            <c:spPr>
              <a:solidFill>
                <a:schemeClr val="dk1">
                  <a:tint val="985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9F92-1A44-A640-CED9FE0584D5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400" b="1" i="0" u="none" strike="noStrike" kern="1200" spc="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EE95D6C5-9A4A-174B-80EA-6E31B41B8A8A}" type="CATEGORYNAME">
                      <a:rPr lang="en-US"/>
                      <a:pPr>
                        <a:defRPr/>
                      </a:pPr>
                      <a:t>[NOMBRE DE CATEGORÍA]</a:t>
                    </a:fld>
                    <a:endParaRPr lang="en-US" baseline="0"/>
                  </a:p>
                  <a:p>
                    <a:pPr>
                      <a:defRPr/>
                    </a:pPr>
                    <a:fld id="{35BB95CE-700A-C446-8DC9-DBC5A6225236}" type="VALUE">
                      <a:rPr lang="en-US" baseline="0"/>
                      <a:pPr>
                        <a:defRPr/>
                      </a:pPr>
                      <a:t>[VALOR]</a:t>
                    </a:fld>
                    <a:endParaRPr lang="es-ES_tradn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F92-1A44-A640-CED9FE0584D5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400" b="1" i="0" u="none" strike="noStrike" kern="1200" spc="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BF27BA7-A6B5-574A-B8F0-381DBDBB0619}" type="CATEGORYNAME">
                      <a:rPr lang="en-US"/>
                      <a:pPr>
                        <a:defRPr/>
                      </a:pPr>
                      <a:t>[NOMBRE DE CATEGORÍA]</a:t>
                    </a:fld>
                    <a:endParaRPr lang="en-US" baseline="0"/>
                  </a:p>
                  <a:p>
                    <a:pPr>
                      <a:defRPr/>
                    </a:pPr>
                    <a:fld id="{A27AFD2D-17E2-FF41-80B6-39D045196EA5}" type="VALUE">
                      <a:rPr lang="en-US" baseline="0"/>
                      <a:pPr>
                        <a:defRPr/>
                      </a:pPr>
                      <a:t>[VALOR]</a:t>
                    </a:fld>
                    <a:endParaRPr lang="es-ES_tradn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9F92-1A44-A640-CED9FE0584D5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400" b="1" i="0" u="none" strike="noStrike" kern="1200" spc="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D18F1138-2230-784C-8DF8-9EF86E5A75A0}" type="CATEGORYNAME">
                      <a:rPr lang="en-US"/>
                      <a:pPr>
                        <a:defRPr/>
                      </a:pPr>
                      <a:t>[NOMBRE DE CATEGORÍA]</a:t>
                    </a:fld>
                    <a:endParaRPr lang="en-US" baseline="0"/>
                  </a:p>
                  <a:p>
                    <a:pPr>
                      <a:defRPr/>
                    </a:pPr>
                    <a:fld id="{854591BA-7A29-8E43-A516-76088ED12291}" type="VALUE">
                      <a:rPr lang="en-US" baseline="0"/>
                      <a:pPr>
                        <a:defRPr/>
                      </a:pPr>
                      <a:t>[VALOR]</a:t>
                    </a:fld>
                    <a:endParaRPr lang="es-ES_tradn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F92-1A44-A640-CED9FE0584D5}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400" b="1" i="0" u="none" strike="noStrike" kern="1200" spc="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5ED411F-3825-D24D-9D32-9A49B2D2A87C}" type="CATEGORYNAME">
                      <a:rPr lang="en-US"/>
                      <a:pPr>
                        <a:defRPr/>
                      </a:pPr>
                      <a:t>[NOMBRE DE CATEGORÍA]</a:t>
                    </a:fld>
                    <a:endParaRPr lang="en-US" baseline="0"/>
                  </a:p>
                  <a:p>
                    <a:pPr>
                      <a:defRPr/>
                    </a:pPr>
                    <a:fld id="{3BD5E139-799F-8C49-8305-0E4234BD2F3B}" type="VALUE">
                      <a:rPr lang="en-US" baseline="0"/>
                      <a:pPr>
                        <a:defRPr/>
                      </a:pPr>
                      <a:t>[VALOR]</a:t>
                    </a:fld>
                    <a:endParaRPr lang="es-ES_tradn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400" b="1" i="0" u="none" strike="noStrike" kern="1200" spc="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9F92-1A44-A640-CED9FE0584D5}"/>
                </c:ext>
              </c:extLst>
            </c:dLbl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'Experiencis Educativas'!$AO$23:$AO$26</c:f>
              <c:strCache>
                <c:ptCount val="4"/>
                <c:pt idx="0">
                  <c:v>AFB</c:v>
                </c:pt>
                <c:pt idx="1">
                  <c:v>AFD</c:v>
                </c:pt>
                <c:pt idx="2">
                  <c:v>AFT</c:v>
                </c:pt>
                <c:pt idx="3">
                  <c:v>AFEL</c:v>
                </c:pt>
              </c:strCache>
            </c:strRef>
          </c:cat>
          <c:val>
            <c:numRef>
              <c:f>'Experiencis Educativas'!$AP$23:$AP$26</c:f>
              <c:numCache>
                <c:formatCode>0%</c:formatCode>
                <c:ptCount val="4"/>
                <c:pt idx="0">
                  <c:v>0.55555555555555558</c:v>
                </c:pt>
                <c:pt idx="1">
                  <c:v>0</c:v>
                </c:pt>
                <c:pt idx="2">
                  <c:v>0.44444444444444442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92-1A44-A640-CED9FE0584D5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'Experiencis Educativas'!$X$23</c:f>
              <c:strCache>
                <c:ptCount val="1"/>
                <c:pt idx="0">
                  <c:v>Ht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88500"/>
                    <a:satMod val="103000"/>
                    <a:lumMod val="102000"/>
                    <a:tint val="94000"/>
                  </a:schemeClr>
                </a:gs>
                <a:gs pos="50000">
                  <a:schemeClr val="dk1">
                    <a:tint val="88500"/>
                    <a:satMod val="110000"/>
                    <a:lumMod val="100000"/>
                    <a:shade val="100000"/>
                  </a:schemeClr>
                </a:gs>
                <a:gs pos="100000">
                  <a:schemeClr val="dk1">
                    <a:tint val="885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'Experiencis Educativas'!$W$24:$W$28</c:f>
              <c:strCache>
                <c:ptCount val="5"/>
                <c:pt idx="0">
                  <c:v>AFB</c:v>
                </c:pt>
                <c:pt idx="1">
                  <c:v>AFD</c:v>
                </c:pt>
                <c:pt idx="2">
                  <c:v>AFT</c:v>
                </c:pt>
                <c:pt idx="3">
                  <c:v>AFEL</c:v>
                </c:pt>
                <c:pt idx="4">
                  <c:v>Total</c:v>
                </c:pt>
              </c:strCache>
            </c:strRef>
          </c:cat>
          <c:val>
            <c:numRef>
              <c:f>'Experiencis Educativas'!$X$24:$X$28</c:f>
              <c:numCache>
                <c:formatCode>0%</c:formatCode>
                <c:ptCount val="5"/>
                <c:pt idx="0">
                  <c:v>0.15384615384615385</c:v>
                </c:pt>
                <c:pt idx="1">
                  <c:v>0</c:v>
                </c:pt>
                <c:pt idx="2">
                  <c:v>0.33333333333333331</c:v>
                </c:pt>
                <c:pt idx="3">
                  <c:v>0</c:v>
                </c:pt>
                <c:pt idx="4">
                  <c:v>0.22727272727272727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32-BF40-9903-A27CD4477396}"/>
            </c:ext>
          </c:extLst>
        </c:ser>
        <c:ser>
          <c:idx val="1"/>
          <c:order val="1"/>
          <c:tx>
            <c:strRef>
              <c:f>'Experiencis Educativas'!$Y$23</c:f>
              <c:strCache>
                <c:ptCount val="1"/>
                <c:pt idx="0">
                  <c:v>Hp</c:v>
                </c:pt>
              </c:strCache>
            </c:strRef>
          </c:tx>
          <c:spPr>
            <a:gradFill rotWithShape="1">
              <a:gsLst>
                <a:gs pos="0">
                  <a:schemeClr val="dk1">
                    <a:tint val="55000"/>
                    <a:satMod val="103000"/>
                    <a:lumMod val="102000"/>
                    <a:tint val="94000"/>
                  </a:schemeClr>
                </a:gs>
                <a:gs pos="50000">
                  <a:schemeClr val="dk1">
                    <a:tint val="55000"/>
                    <a:satMod val="110000"/>
                    <a:lumMod val="100000"/>
                    <a:shade val="100000"/>
                  </a:schemeClr>
                </a:gs>
                <a:gs pos="100000">
                  <a:schemeClr val="dk1">
                    <a:tint val="55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'Experiencis Educativas'!$W$24:$W$28</c:f>
              <c:strCache>
                <c:ptCount val="5"/>
                <c:pt idx="0">
                  <c:v>AFB</c:v>
                </c:pt>
                <c:pt idx="1">
                  <c:v>AFD</c:v>
                </c:pt>
                <c:pt idx="2">
                  <c:v>AFT</c:v>
                </c:pt>
                <c:pt idx="3">
                  <c:v>AFEL</c:v>
                </c:pt>
                <c:pt idx="4">
                  <c:v>Total</c:v>
                </c:pt>
              </c:strCache>
            </c:strRef>
          </c:cat>
          <c:val>
            <c:numRef>
              <c:f>'Experiencis Educativas'!$Y$24:$Y$28</c:f>
              <c:numCache>
                <c:formatCode>0%</c:formatCode>
                <c:ptCount val="5"/>
                <c:pt idx="0">
                  <c:v>0.84615384615384615</c:v>
                </c:pt>
                <c:pt idx="1">
                  <c:v>0</c:v>
                </c:pt>
                <c:pt idx="2">
                  <c:v>0.66666666666666663</c:v>
                </c:pt>
                <c:pt idx="3">
                  <c:v>0</c:v>
                </c:pt>
                <c:pt idx="4">
                  <c:v>0.77272727272727271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32-BF40-9903-A27CD447739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335635360"/>
        <c:axId val="381997808"/>
      </c:barChart>
      <c:catAx>
        <c:axId val="33563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1997808"/>
        <c:crosses val="autoZero"/>
        <c:auto val="1"/>
        <c:lblAlgn val="ctr"/>
        <c:lblOffset val="100"/>
        <c:noMultiLvlLbl val="0"/>
      </c:catAx>
      <c:valAx>
        <c:axId val="38199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5635360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 sz="1400" b="1"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316088</xdr:colOff>
      <xdr:row>38</xdr:row>
      <xdr:rowOff>70556</xdr:rowOff>
    </xdr:from>
    <xdr:to>
      <xdr:col>44</xdr:col>
      <xdr:colOff>7224</xdr:colOff>
      <xdr:row>55</xdr:row>
      <xdr:rowOff>95448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AECBE6A-5BA1-F245-BC6C-ADAA5D7CC3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311150</xdr:colOff>
      <xdr:row>21</xdr:row>
      <xdr:rowOff>25400</xdr:rowOff>
    </xdr:from>
    <xdr:to>
      <xdr:col>44</xdr:col>
      <xdr:colOff>2286</xdr:colOff>
      <xdr:row>38</xdr:row>
      <xdr:rowOff>50292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81CFAF2-13F6-FA48-8F34-7AFFDCC5D5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E786B-FF42-C449-AFF7-A06F5BD97A8A}">
  <dimension ref="B1:AW130"/>
  <sheetViews>
    <sheetView tabSelected="1" zoomScaleNormal="100" workbookViewId="0">
      <selection activeCell="BA36" sqref="BA36"/>
    </sheetView>
  </sheetViews>
  <sheetFormatPr baseColWidth="10" defaultColWidth="4.33203125" defaultRowHeight="25" customHeight="1" x14ac:dyDescent="0.2"/>
  <cols>
    <col min="1" max="1" width="4.33203125" style="10"/>
    <col min="2" max="2" width="50.83203125" style="27" customWidth="1"/>
    <col min="3" max="5" width="50.83203125" style="8" customWidth="1"/>
    <col min="6" max="6" width="5.33203125" style="10" customWidth="1"/>
    <col min="7" max="9" width="9.83203125" style="10" customWidth="1"/>
    <col min="10" max="10" width="5.33203125" style="10" customWidth="1"/>
    <col min="11" max="20" width="4.33203125" style="10"/>
    <col min="21" max="44" width="4.83203125" style="10" customWidth="1"/>
    <col min="45" max="46" width="4.33203125" style="10"/>
    <col min="47" max="48" width="4.33203125" style="10" customWidth="1"/>
    <col min="49" max="16384" width="4.33203125" style="10"/>
  </cols>
  <sheetData>
    <row r="1" spans="2:49" ht="25" customHeight="1" thickBot="1" x14ac:dyDescent="0.25">
      <c r="B1" s="22"/>
      <c r="C1" s="1"/>
      <c r="D1" s="1"/>
      <c r="E1" s="1"/>
      <c r="F1" s="9"/>
      <c r="G1" s="9"/>
      <c r="H1" s="9"/>
      <c r="I1" s="9"/>
    </row>
    <row r="2" spans="2:49" ht="25" customHeight="1" thickBot="1" x14ac:dyDescent="0.25">
      <c r="B2" s="23" t="s">
        <v>0</v>
      </c>
      <c r="C2" s="55" t="s">
        <v>46</v>
      </c>
      <c r="D2" s="55"/>
      <c r="E2" s="55"/>
      <c r="F2" s="15" t="s">
        <v>42</v>
      </c>
      <c r="G2" s="15" t="s">
        <v>43</v>
      </c>
      <c r="H2" s="15" t="s">
        <v>44</v>
      </c>
      <c r="I2" s="15" t="s">
        <v>35</v>
      </c>
      <c r="J2" s="16" t="s">
        <v>45</v>
      </c>
      <c r="U2" s="79" t="s">
        <v>82</v>
      </c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1"/>
    </row>
    <row r="3" spans="2:49" ht="25" customHeight="1" x14ac:dyDescent="0.2">
      <c r="B3" s="24" t="s">
        <v>47</v>
      </c>
      <c r="C3" s="17"/>
      <c r="D3" s="18"/>
      <c r="E3" s="19"/>
      <c r="F3" s="20" t="s">
        <v>27</v>
      </c>
      <c r="G3" s="20">
        <v>0</v>
      </c>
      <c r="H3" s="20">
        <v>6</v>
      </c>
      <c r="I3" s="20">
        <v>6</v>
      </c>
      <c r="J3" s="21" t="s">
        <v>24</v>
      </c>
      <c r="U3" s="82" t="s">
        <v>59</v>
      </c>
      <c r="V3" s="83"/>
      <c r="W3" s="83"/>
      <c r="X3" s="84"/>
      <c r="Y3" s="82" t="s">
        <v>63</v>
      </c>
      <c r="Z3" s="83"/>
      <c r="AA3" s="83"/>
      <c r="AB3" s="83"/>
      <c r="AC3" s="83"/>
      <c r="AD3" s="83"/>
      <c r="AE3" s="83"/>
      <c r="AF3" s="84"/>
      <c r="AG3" s="82" t="s">
        <v>71</v>
      </c>
      <c r="AH3" s="83"/>
      <c r="AI3" s="83"/>
      <c r="AJ3" s="83"/>
      <c r="AK3" s="83"/>
      <c r="AL3" s="83"/>
      <c r="AM3" s="83"/>
      <c r="AN3" s="84"/>
      <c r="AO3" s="85" t="s">
        <v>68</v>
      </c>
      <c r="AP3" s="86"/>
      <c r="AQ3" s="85" t="s">
        <v>69</v>
      </c>
      <c r="AR3" s="86"/>
    </row>
    <row r="4" spans="2:49" ht="25" customHeight="1" x14ac:dyDescent="0.2">
      <c r="B4" s="25" t="s">
        <v>48</v>
      </c>
      <c r="C4" s="2"/>
      <c r="D4" s="3"/>
      <c r="E4" s="4"/>
      <c r="F4" s="11" t="s">
        <v>27</v>
      </c>
      <c r="G4" s="11">
        <v>0</v>
      </c>
      <c r="H4" s="11">
        <v>6</v>
      </c>
      <c r="I4" s="11">
        <v>6</v>
      </c>
      <c r="J4" s="12" t="s">
        <v>24</v>
      </c>
      <c r="U4" s="87" t="s">
        <v>60</v>
      </c>
      <c r="V4" s="88"/>
      <c r="W4" s="88" t="s">
        <v>25</v>
      </c>
      <c r="X4" s="89"/>
      <c r="Y4" s="87" t="s">
        <v>64</v>
      </c>
      <c r="Z4" s="88"/>
      <c r="AA4" s="88" t="s">
        <v>65</v>
      </c>
      <c r="AB4" s="88"/>
      <c r="AC4" s="88" t="s">
        <v>66</v>
      </c>
      <c r="AD4" s="88"/>
      <c r="AE4" s="88" t="s">
        <v>67</v>
      </c>
      <c r="AF4" s="89"/>
      <c r="AG4" s="87" t="s">
        <v>72</v>
      </c>
      <c r="AH4" s="88"/>
      <c r="AI4" s="88" t="s">
        <v>73</v>
      </c>
      <c r="AJ4" s="88"/>
      <c r="AK4" s="88" t="s">
        <v>74</v>
      </c>
      <c r="AL4" s="88"/>
      <c r="AM4" s="88" t="s">
        <v>75</v>
      </c>
      <c r="AN4" s="89"/>
      <c r="AO4" s="90"/>
      <c r="AP4" s="91"/>
      <c r="AQ4" s="90"/>
      <c r="AR4" s="91"/>
    </row>
    <row r="5" spans="2:49" ht="25" customHeight="1" x14ac:dyDescent="0.2">
      <c r="B5" s="25" t="s">
        <v>49</v>
      </c>
      <c r="C5" s="2"/>
      <c r="D5" s="3"/>
      <c r="E5" s="4"/>
      <c r="F5" s="11" t="s">
        <v>27</v>
      </c>
      <c r="G5" s="11">
        <v>0</v>
      </c>
      <c r="H5" s="11">
        <v>6</v>
      </c>
      <c r="I5" s="11">
        <v>6</v>
      </c>
      <c r="J5" s="12" t="s">
        <v>24</v>
      </c>
      <c r="U5" s="48" t="s">
        <v>61</v>
      </c>
      <c r="V5" s="11" t="s">
        <v>62</v>
      </c>
      <c r="W5" s="11" t="s">
        <v>61</v>
      </c>
      <c r="X5" s="12" t="s">
        <v>62</v>
      </c>
      <c r="Y5" s="48" t="s">
        <v>61</v>
      </c>
      <c r="Z5" s="11" t="s">
        <v>62</v>
      </c>
      <c r="AA5" s="11" t="s">
        <v>61</v>
      </c>
      <c r="AB5" s="11" t="s">
        <v>62</v>
      </c>
      <c r="AC5" s="11" t="s">
        <v>61</v>
      </c>
      <c r="AD5" s="11" t="s">
        <v>62</v>
      </c>
      <c r="AE5" s="11" t="s">
        <v>61</v>
      </c>
      <c r="AF5" s="12" t="s">
        <v>62</v>
      </c>
      <c r="AG5" s="48" t="s">
        <v>61</v>
      </c>
      <c r="AH5" s="46" t="s">
        <v>62</v>
      </c>
      <c r="AI5" s="46" t="s">
        <v>61</v>
      </c>
      <c r="AJ5" s="46" t="s">
        <v>62</v>
      </c>
      <c r="AK5" s="46" t="s">
        <v>61</v>
      </c>
      <c r="AL5" s="46" t="s">
        <v>62</v>
      </c>
      <c r="AM5" s="46" t="s">
        <v>61</v>
      </c>
      <c r="AN5" s="47" t="s">
        <v>62</v>
      </c>
      <c r="AO5" s="48" t="s">
        <v>61</v>
      </c>
      <c r="AP5" s="11" t="s">
        <v>62</v>
      </c>
      <c r="AQ5" s="48" t="s">
        <v>61</v>
      </c>
      <c r="AR5" s="12" t="s">
        <v>62</v>
      </c>
    </row>
    <row r="6" spans="2:49" ht="32" customHeight="1" thickBot="1" x14ac:dyDescent="0.25">
      <c r="B6" s="25" t="s">
        <v>51</v>
      </c>
      <c r="C6" s="2"/>
      <c r="D6" s="3"/>
      <c r="E6" s="4"/>
      <c r="F6" s="11" t="s">
        <v>36</v>
      </c>
      <c r="G6" s="11">
        <v>2</v>
      </c>
      <c r="H6" s="11">
        <v>2</v>
      </c>
      <c r="I6" s="11">
        <v>6</v>
      </c>
      <c r="J6" s="12" t="s">
        <v>24</v>
      </c>
      <c r="U6" s="63">
        <f>G3+G4+G5+G6+G7</f>
        <v>4</v>
      </c>
      <c r="V6" s="64">
        <f>H3+H4+H5+H6+H7</f>
        <v>22</v>
      </c>
      <c r="W6" s="64">
        <v>0</v>
      </c>
      <c r="X6" s="65">
        <v>0</v>
      </c>
      <c r="Y6" s="63">
        <v>0</v>
      </c>
      <c r="Z6" s="64">
        <v>0</v>
      </c>
      <c r="AA6" s="64">
        <v>0</v>
      </c>
      <c r="AB6" s="64">
        <v>0</v>
      </c>
      <c r="AC6" s="64">
        <v>0</v>
      </c>
      <c r="AD6" s="64">
        <v>0</v>
      </c>
      <c r="AE6" s="64">
        <v>0</v>
      </c>
      <c r="AF6" s="65">
        <v>0</v>
      </c>
      <c r="AG6" s="63">
        <v>0</v>
      </c>
      <c r="AH6" s="64">
        <v>0</v>
      </c>
      <c r="AI6" s="64">
        <v>0</v>
      </c>
      <c r="AJ6" s="64">
        <v>0</v>
      </c>
      <c r="AK6" s="64">
        <v>0</v>
      </c>
      <c r="AL6" s="64">
        <v>0</v>
      </c>
      <c r="AM6" s="64">
        <v>0</v>
      </c>
      <c r="AN6" s="65">
        <v>0</v>
      </c>
      <c r="AO6" s="63">
        <v>6</v>
      </c>
      <c r="AP6" s="64">
        <v>12</v>
      </c>
      <c r="AQ6" s="63">
        <v>0</v>
      </c>
      <c r="AR6" s="65">
        <v>0</v>
      </c>
    </row>
    <row r="7" spans="2:49" ht="25" customHeight="1" x14ac:dyDescent="0.2">
      <c r="B7" s="25" t="s">
        <v>50</v>
      </c>
      <c r="C7" s="2"/>
      <c r="D7" s="3"/>
      <c r="E7" s="4"/>
      <c r="F7" s="11" t="s">
        <v>36</v>
      </c>
      <c r="G7" s="11">
        <v>2</v>
      </c>
      <c r="H7" s="11">
        <v>2</v>
      </c>
      <c r="I7" s="11">
        <v>6</v>
      </c>
      <c r="J7" s="12" t="s">
        <v>24</v>
      </c>
      <c r="U7" s="82" t="s">
        <v>76</v>
      </c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4"/>
    </row>
    <row r="8" spans="2:49" ht="25" customHeight="1" x14ac:dyDescent="0.2">
      <c r="B8" s="25"/>
      <c r="C8" s="2"/>
      <c r="D8" s="3"/>
      <c r="E8" s="4"/>
      <c r="F8" s="11" t="s">
        <v>58</v>
      </c>
      <c r="G8" s="11">
        <f>VLOOKUP($F8,Catálogos!$B$4:$G$14,4,FALSE)</f>
        <v>0</v>
      </c>
      <c r="H8" s="11">
        <f>VLOOKUP($F8,Catálogos!$B$4:$G$14,5,FALSE)</f>
        <v>0</v>
      </c>
      <c r="I8" s="11">
        <f>VLOOKUP($F8,Catálogos!$B$4:$G$14,6,FALSE)</f>
        <v>0</v>
      </c>
      <c r="J8" s="12"/>
      <c r="U8" s="49" t="s">
        <v>61</v>
      </c>
      <c r="V8" s="50"/>
      <c r="W8" s="50" t="s">
        <v>62</v>
      </c>
      <c r="X8" s="50"/>
      <c r="Y8" s="50" t="s">
        <v>61</v>
      </c>
      <c r="Z8" s="50"/>
      <c r="AA8" s="50"/>
      <c r="AB8" s="50"/>
      <c r="AC8" s="50" t="s">
        <v>62</v>
      </c>
      <c r="AD8" s="50"/>
      <c r="AE8" s="50"/>
      <c r="AF8" s="50"/>
      <c r="AG8" s="50" t="s">
        <v>61</v>
      </c>
      <c r="AH8" s="50"/>
      <c r="AI8" s="50"/>
      <c r="AJ8" s="50"/>
      <c r="AK8" s="50" t="s">
        <v>62</v>
      </c>
      <c r="AL8" s="50"/>
      <c r="AM8" s="50"/>
      <c r="AN8" s="50"/>
      <c r="AO8" s="46" t="s">
        <v>61</v>
      </c>
      <c r="AP8" s="46" t="s">
        <v>62</v>
      </c>
      <c r="AQ8" s="46" t="s">
        <v>61</v>
      </c>
      <c r="AR8" s="47" t="s">
        <v>62</v>
      </c>
    </row>
    <row r="9" spans="2:49" ht="25" customHeight="1" x14ac:dyDescent="0.2">
      <c r="B9" s="25"/>
      <c r="C9" s="2"/>
      <c r="D9" s="3"/>
      <c r="E9" s="4"/>
      <c r="F9" s="11" t="s">
        <v>58</v>
      </c>
      <c r="G9" s="11">
        <f>VLOOKUP($F9,Catálogos!$B$4:$G$14,4,FALSE)</f>
        <v>0</v>
      </c>
      <c r="H9" s="11">
        <f>VLOOKUP($F9,Catálogos!$B$4:$G$14,5,FALSE)</f>
        <v>0</v>
      </c>
      <c r="I9" s="11">
        <f>VLOOKUP($F9,Catálogos!$B$4:$G$14,6,FALSE)</f>
        <v>0</v>
      </c>
      <c r="J9" s="12"/>
      <c r="U9" s="49">
        <f>U6+W6</f>
        <v>4</v>
      </c>
      <c r="V9" s="50"/>
      <c r="W9" s="50">
        <f>V6+X6</f>
        <v>22</v>
      </c>
      <c r="X9" s="50"/>
      <c r="Y9" s="50">
        <f>Y6+AA6+AC6+AE6</f>
        <v>0</v>
      </c>
      <c r="Z9" s="50"/>
      <c r="AA9" s="50"/>
      <c r="AB9" s="50"/>
      <c r="AC9" s="50">
        <f>Z6+AB6+AD6+AF6</f>
        <v>0</v>
      </c>
      <c r="AD9" s="50"/>
      <c r="AE9" s="50"/>
      <c r="AF9" s="50"/>
      <c r="AG9" s="50">
        <f>AG6+AI6+AK6+AM6</f>
        <v>0</v>
      </c>
      <c r="AH9" s="50"/>
      <c r="AI9" s="50"/>
      <c r="AJ9" s="50"/>
      <c r="AK9" s="50">
        <f>AH6+AJ6+AL6+AN6</f>
        <v>0</v>
      </c>
      <c r="AL9" s="50"/>
      <c r="AM9" s="50"/>
      <c r="AN9" s="50"/>
      <c r="AO9" s="46">
        <f>AO6</f>
        <v>6</v>
      </c>
      <c r="AP9" s="46">
        <f>AP6</f>
        <v>12</v>
      </c>
      <c r="AQ9" s="46">
        <f>AQ6</f>
        <v>0</v>
      </c>
      <c r="AR9" s="47">
        <f>AR6</f>
        <v>0</v>
      </c>
    </row>
    <row r="10" spans="2:49" ht="25" customHeight="1" x14ac:dyDescent="0.2">
      <c r="B10" s="25"/>
      <c r="C10" s="2"/>
      <c r="D10" s="3"/>
      <c r="E10" s="4"/>
      <c r="F10" s="46" t="s">
        <v>58</v>
      </c>
      <c r="G10" s="46">
        <f>VLOOKUP($F10,Catálogos!$B$4:$G$14,4,FALSE)</f>
        <v>0</v>
      </c>
      <c r="H10" s="46">
        <f>VLOOKUP($F10,Catálogos!$B$4:$G$14,5,FALSE)</f>
        <v>0</v>
      </c>
      <c r="I10" s="46">
        <f>VLOOKUP($F10,Catálogos!$B$4:$G$14,6,FALSE)</f>
        <v>0</v>
      </c>
      <c r="J10" s="47"/>
      <c r="U10" s="49">
        <f>U6+V6+W6+X6</f>
        <v>26</v>
      </c>
      <c r="V10" s="50"/>
      <c r="W10" s="50"/>
      <c r="X10" s="50"/>
      <c r="Y10" s="50">
        <f>Y6+Z6+AA6+AB6+AC6+AD6+AE6+AF6</f>
        <v>0</v>
      </c>
      <c r="Z10" s="50"/>
      <c r="AA10" s="50"/>
      <c r="AB10" s="50"/>
      <c r="AC10" s="50"/>
      <c r="AD10" s="50"/>
      <c r="AE10" s="50"/>
      <c r="AF10" s="50"/>
      <c r="AG10" s="50">
        <f>AG6+AH6+AI6+AJ6+AK6+AL6+AM6+AN6</f>
        <v>0</v>
      </c>
      <c r="AH10" s="50"/>
      <c r="AI10" s="50"/>
      <c r="AJ10" s="50"/>
      <c r="AK10" s="50"/>
      <c r="AL10" s="50"/>
      <c r="AM10" s="50"/>
      <c r="AN10" s="50"/>
      <c r="AO10" s="50">
        <f>AO6+AP6</f>
        <v>18</v>
      </c>
      <c r="AP10" s="50"/>
      <c r="AQ10" s="50">
        <f>AQ6+AR6</f>
        <v>0</v>
      </c>
      <c r="AR10" s="51"/>
    </row>
    <row r="11" spans="2:49" ht="25" customHeight="1" thickBot="1" x14ac:dyDescent="0.25">
      <c r="B11" s="25"/>
      <c r="C11" s="2"/>
      <c r="D11" s="3"/>
      <c r="E11" s="4"/>
      <c r="F11" s="46" t="s">
        <v>58</v>
      </c>
      <c r="G11" s="46">
        <f>VLOOKUP($F11,Catálogos!$B$4:$G$14,4,FALSE)</f>
        <v>0</v>
      </c>
      <c r="H11" s="46">
        <f>VLOOKUP($F11,Catálogos!$B$4:$G$14,5,FALSE)</f>
        <v>0</v>
      </c>
      <c r="I11" s="46">
        <f>VLOOKUP($F11,Catálogos!$B$4:$G$14,6,FALSE)</f>
        <v>0</v>
      </c>
      <c r="J11" s="47"/>
      <c r="U11" s="76"/>
      <c r="V11" s="77"/>
      <c r="W11" s="77"/>
      <c r="X11" s="77"/>
      <c r="Y11" s="77">
        <f>Y10+AG10</f>
        <v>0</v>
      </c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8"/>
    </row>
    <row r="12" spans="2:49" ht="25" customHeight="1" x14ac:dyDescent="0.2">
      <c r="B12" s="25"/>
      <c r="C12" s="2"/>
      <c r="D12" s="3"/>
      <c r="E12" s="4"/>
      <c r="F12" s="46" t="s">
        <v>58</v>
      </c>
      <c r="G12" s="46">
        <f>VLOOKUP($F12,Catálogos!$B$4:$G$14,4,FALSE)</f>
        <v>0</v>
      </c>
      <c r="H12" s="46">
        <f>VLOOKUP($F12,Catálogos!$B$4:$G$14,5,FALSE)</f>
        <v>0</v>
      </c>
      <c r="I12" s="46">
        <f>VLOOKUP($F12,Catálogos!$B$4:$G$14,6,FALSE)</f>
        <v>0</v>
      </c>
      <c r="J12" s="47"/>
      <c r="U12" s="82" t="s">
        <v>3</v>
      </c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4"/>
    </row>
    <row r="13" spans="2:49" ht="25" customHeight="1" x14ac:dyDescent="0.2">
      <c r="B13" s="25"/>
      <c r="C13" s="2"/>
      <c r="D13" s="3"/>
      <c r="E13" s="4"/>
      <c r="F13" s="11" t="s">
        <v>58</v>
      </c>
      <c r="G13" s="11">
        <f>VLOOKUP($F13,Catálogos!$B$4:$G$14,4,FALSE)</f>
        <v>0</v>
      </c>
      <c r="H13" s="11">
        <f>VLOOKUP($F13,Catálogos!$B$4:$G$14,5,FALSE)</f>
        <v>0</v>
      </c>
      <c r="I13" s="11">
        <f>VLOOKUP($F13,Catálogos!$B$4:$G$14,6,FALSE)</f>
        <v>0</v>
      </c>
      <c r="J13" s="12"/>
      <c r="U13" s="49">
        <f>(U6*2)+V6</f>
        <v>30</v>
      </c>
      <c r="V13" s="50"/>
      <c r="W13" s="50">
        <f>(W6*2)+X6</f>
        <v>0</v>
      </c>
      <c r="X13" s="50"/>
      <c r="Y13" s="50">
        <f>(Y6*2)+(AA6*2)+(AC6*2)+(AE6*2)</f>
        <v>0</v>
      </c>
      <c r="Z13" s="50"/>
      <c r="AA13" s="50"/>
      <c r="AB13" s="50"/>
      <c r="AC13" s="50">
        <f>Z6+AB6+AD6+AF6</f>
        <v>0</v>
      </c>
      <c r="AD13" s="50"/>
      <c r="AE13" s="50"/>
      <c r="AF13" s="50"/>
      <c r="AG13" s="50">
        <f>(AG6*2)+(AI6*2)+(AK6*2)+(AM6*2)</f>
        <v>0</v>
      </c>
      <c r="AH13" s="50"/>
      <c r="AI13" s="50"/>
      <c r="AJ13" s="50"/>
      <c r="AK13" s="50">
        <f>AH6+AJ6+AL6+AN6</f>
        <v>0</v>
      </c>
      <c r="AL13" s="50"/>
      <c r="AM13" s="50"/>
      <c r="AN13" s="50"/>
      <c r="AO13" s="105">
        <f>((AO6*2)+AP6)</f>
        <v>24</v>
      </c>
      <c r="AP13" s="106"/>
      <c r="AQ13" s="105">
        <f>((AQ6)*2)+(AR6)</f>
        <v>0</v>
      </c>
      <c r="AR13" s="111"/>
    </row>
    <row r="14" spans="2:49" ht="25" customHeight="1" x14ac:dyDescent="0.2">
      <c r="B14" s="25"/>
      <c r="C14" s="2"/>
      <c r="D14" s="3"/>
      <c r="E14" s="4"/>
      <c r="F14" s="11" t="s">
        <v>58</v>
      </c>
      <c r="G14" s="11">
        <f>VLOOKUP($F14,Catálogos!$B$4:$G$14,4,FALSE)</f>
        <v>0</v>
      </c>
      <c r="H14" s="11">
        <f>VLOOKUP($F14,Catálogos!$B$4:$G$14,5,FALSE)</f>
        <v>0</v>
      </c>
      <c r="I14" s="11">
        <f>VLOOKUP($F14,Catálogos!$B$4:$G$14,6,FALSE)</f>
        <v>0</v>
      </c>
      <c r="J14" s="12"/>
      <c r="U14" s="49">
        <f>((U6+W6)*2)+(V6+X6)</f>
        <v>30</v>
      </c>
      <c r="V14" s="50"/>
      <c r="W14" s="50"/>
      <c r="X14" s="50"/>
      <c r="Y14" s="50">
        <f>((Y6+AA6+AC6+AE6)*2)+(Z6+AB6+AD6+AF6)</f>
        <v>0</v>
      </c>
      <c r="Z14" s="50"/>
      <c r="AA14" s="50"/>
      <c r="AB14" s="50"/>
      <c r="AC14" s="50"/>
      <c r="AD14" s="50"/>
      <c r="AE14" s="50"/>
      <c r="AF14" s="50"/>
      <c r="AG14" s="50">
        <f>((AG6+AI6+AK6+AM6)*2)+(AH6+AJ6+AL6+AN6)</f>
        <v>0</v>
      </c>
      <c r="AH14" s="50"/>
      <c r="AI14" s="50"/>
      <c r="AJ14" s="50"/>
      <c r="AK14" s="50"/>
      <c r="AL14" s="50"/>
      <c r="AM14" s="50"/>
      <c r="AN14" s="50"/>
      <c r="AO14" s="107"/>
      <c r="AP14" s="108"/>
      <c r="AQ14" s="107"/>
      <c r="AR14" s="112"/>
    </row>
    <row r="15" spans="2:49" ht="25" customHeight="1" thickBot="1" x14ac:dyDescent="0.25">
      <c r="B15" s="25"/>
      <c r="C15" s="2"/>
      <c r="D15" s="3"/>
      <c r="E15" s="4"/>
      <c r="F15" s="11" t="s">
        <v>58</v>
      </c>
      <c r="G15" s="11">
        <f>VLOOKUP($F15,Catálogos!$B$4:$G$14,4,FALSE)</f>
        <v>0</v>
      </c>
      <c r="H15" s="11">
        <f>VLOOKUP($F15,Catálogos!$B$4:$G$14,5,FALSE)</f>
        <v>0</v>
      </c>
      <c r="I15" s="11">
        <f>VLOOKUP($F15,Catálogos!$B$4:$G$14,6,FALSE)</f>
        <v>0</v>
      </c>
      <c r="J15" s="12"/>
      <c r="U15" s="76"/>
      <c r="V15" s="77"/>
      <c r="W15" s="77"/>
      <c r="X15" s="77"/>
      <c r="Y15" s="77">
        <f>Y14+AG14</f>
        <v>0</v>
      </c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109"/>
      <c r="AP15" s="110"/>
      <c r="AQ15" s="109"/>
      <c r="AR15" s="113"/>
    </row>
    <row r="16" spans="2:49" ht="25" customHeight="1" x14ac:dyDescent="0.2">
      <c r="B16" s="25"/>
      <c r="C16" s="2"/>
      <c r="D16" s="3"/>
      <c r="E16" s="4"/>
      <c r="F16" s="11" t="s">
        <v>58</v>
      </c>
      <c r="G16" s="11">
        <f>VLOOKUP($F16,Catálogos!$B$4:$G$14,4,FALSE)</f>
        <v>0</v>
      </c>
      <c r="H16" s="11">
        <f>VLOOKUP($F16,Catálogos!$B$4:$G$14,5,FALSE)</f>
        <v>0</v>
      </c>
      <c r="I16" s="11">
        <f>VLOOKUP($F16,Catálogos!$B$4:$G$14,6,FALSE)</f>
        <v>0</v>
      </c>
      <c r="J16" s="12"/>
      <c r="U16" s="82" t="s">
        <v>70</v>
      </c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4"/>
      <c r="AS16" s="75"/>
      <c r="AT16" s="75"/>
      <c r="AU16" s="75"/>
      <c r="AV16" s="75"/>
      <c r="AW16" s="75"/>
    </row>
    <row r="17" spans="2:49" ht="25" customHeight="1" x14ac:dyDescent="0.2">
      <c r="B17" s="25"/>
      <c r="C17" s="2"/>
      <c r="D17" s="3"/>
      <c r="E17" s="4"/>
      <c r="F17" s="11" t="s">
        <v>58</v>
      </c>
      <c r="G17" s="11">
        <f>VLOOKUP($F17,Catálogos!$B$4:$G$14,4,FALSE)</f>
        <v>0</v>
      </c>
      <c r="H17" s="11">
        <f>VLOOKUP($F17,Catálogos!$B$4:$G$14,5,FALSE)</f>
        <v>0</v>
      </c>
      <c r="I17" s="11">
        <f>VLOOKUP($F17,Catálogos!$B$4:$G$14,6,FALSE)</f>
        <v>0</v>
      </c>
      <c r="J17" s="12"/>
      <c r="U17" s="97">
        <f>(U14*1)/($U$14+$Y$14+$AG$14+$AO$13+$AQ$13)</f>
        <v>0.55555555555555558</v>
      </c>
      <c r="V17" s="95"/>
      <c r="W17" s="95"/>
      <c r="X17" s="95"/>
      <c r="Y17" s="95">
        <f>(Y14*1)/($U$14+$Y$14+$AG$14+$AO$13+$AQ$13)</f>
        <v>0</v>
      </c>
      <c r="Z17" s="95"/>
      <c r="AA17" s="95"/>
      <c r="AB17" s="95"/>
      <c r="AC17" s="95"/>
      <c r="AD17" s="95"/>
      <c r="AE17" s="95"/>
      <c r="AF17" s="95"/>
      <c r="AG17" s="95">
        <f>(AG14*1)/($U$14+$Y$14+$AG$14+$AO$13+$AQ$13)</f>
        <v>0</v>
      </c>
      <c r="AH17" s="95"/>
      <c r="AI17" s="95"/>
      <c r="AJ17" s="95"/>
      <c r="AK17" s="95"/>
      <c r="AL17" s="95"/>
      <c r="AM17" s="95"/>
      <c r="AN17" s="95"/>
      <c r="AO17" s="95">
        <f>(AO13*1)/($U$14+$Y$14+$AG$14+$AO$13+$AQ$13)</f>
        <v>0.44444444444444442</v>
      </c>
      <c r="AP17" s="95"/>
      <c r="AQ17" s="96">
        <f>(AQ13*1)/($U$14+$Y$14+$AG$14+$AO$13+$AQ$13)</f>
        <v>0</v>
      </c>
      <c r="AR17" s="98"/>
      <c r="AS17" s="75"/>
      <c r="AT17" s="75"/>
      <c r="AU17" s="75"/>
      <c r="AV17" s="75"/>
      <c r="AW17" s="75"/>
    </row>
    <row r="18" spans="2:49" ht="25" customHeight="1" thickBot="1" x14ac:dyDescent="0.25">
      <c r="B18" s="25"/>
      <c r="C18" s="2"/>
      <c r="D18" s="3"/>
      <c r="E18" s="4"/>
      <c r="F18" s="11" t="s">
        <v>58</v>
      </c>
      <c r="G18" s="11">
        <f>VLOOKUP($F18,Catálogos!$B$4:$G$14,4,FALSE)</f>
        <v>0</v>
      </c>
      <c r="H18" s="11">
        <f>VLOOKUP($F18,Catálogos!$B$4:$G$14,5,FALSE)</f>
        <v>0</v>
      </c>
      <c r="I18" s="11">
        <f>VLOOKUP($F18,Catálogos!$B$4:$G$14,6,FALSE)</f>
        <v>0</v>
      </c>
      <c r="J18" s="12"/>
      <c r="S18" s="75"/>
      <c r="T18" s="75"/>
      <c r="U18" s="99"/>
      <c r="V18" s="100"/>
      <c r="W18" s="100"/>
      <c r="X18" s="100"/>
      <c r="Y18" s="100">
        <f>Y17+AG17</f>
        <v>0</v>
      </c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1"/>
      <c r="AR18" s="102"/>
      <c r="AS18" s="75"/>
      <c r="AT18" s="75"/>
      <c r="AU18" s="75"/>
      <c r="AV18" s="75"/>
      <c r="AW18" s="75"/>
    </row>
    <row r="19" spans="2:49" ht="25" customHeight="1" x14ac:dyDescent="0.2">
      <c r="B19" s="25"/>
      <c r="C19" s="2"/>
      <c r="D19" s="3"/>
      <c r="E19" s="4"/>
      <c r="F19" s="11" t="s">
        <v>58</v>
      </c>
      <c r="G19" s="11">
        <f>VLOOKUP($F19,Catálogos!$B$4:$G$14,4,FALSE)</f>
        <v>0</v>
      </c>
      <c r="H19" s="11">
        <f>VLOOKUP($F19,Catálogos!$B$4:$G$14,5,FALSE)</f>
        <v>0</v>
      </c>
      <c r="I19" s="11">
        <f>VLOOKUP($F19,Catálogos!$B$4:$G$14,6,FALSE)</f>
        <v>0</v>
      </c>
      <c r="J19" s="12"/>
      <c r="S19" s="75"/>
      <c r="T19" s="75"/>
      <c r="U19" s="92" t="s">
        <v>77</v>
      </c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4"/>
      <c r="AS19" s="75"/>
      <c r="AT19" s="75"/>
      <c r="AU19" s="75"/>
      <c r="AV19" s="75"/>
      <c r="AW19" s="75"/>
    </row>
    <row r="20" spans="2:49" ht="25" customHeight="1" x14ac:dyDescent="0.2">
      <c r="B20" s="25"/>
      <c r="C20" s="2"/>
      <c r="D20" s="3"/>
      <c r="E20" s="4"/>
      <c r="F20" s="11" t="s">
        <v>58</v>
      </c>
      <c r="G20" s="11">
        <f>VLOOKUP($F20,Catálogos!$B$4:$G$14,4,FALSE)</f>
        <v>0</v>
      </c>
      <c r="H20" s="11">
        <f>VLOOKUP($F20,Catálogos!$B$4:$G$14,5,FALSE)</f>
        <v>0</v>
      </c>
      <c r="I20" s="11">
        <f>VLOOKUP($F20,Catálogos!$B$4:$G$14,6,FALSE)</f>
        <v>0</v>
      </c>
      <c r="J20" s="12"/>
      <c r="S20" s="75"/>
      <c r="T20" s="75"/>
      <c r="U20" s="52" t="s">
        <v>78</v>
      </c>
      <c r="V20" s="54"/>
      <c r="W20" s="54"/>
      <c r="X20" s="54"/>
      <c r="Y20" s="54"/>
      <c r="Z20" s="70"/>
      <c r="AA20" s="69" t="s">
        <v>79</v>
      </c>
      <c r="AB20" s="54"/>
      <c r="AC20" s="54"/>
      <c r="AD20" s="54"/>
      <c r="AE20" s="54"/>
      <c r="AF20" s="70"/>
      <c r="AG20" s="69" t="s">
        <v>80</v>
      </c>
      <c r="AH20" s="54"/>
      <c r="AI20" s="54"/>
      <c r="AJ20" s="54"/>
      <c r="AK20" s="54"/>
      <c r="AL20" s="70"/>
      <c r="AM20" s="69" t="s">
        <v>81</v>
      </c>
      <c r="AN20" s="54"/>
      <c r="AO20" s="54"/>
      <c r="AP20" s="54"/>
      <c r="AQ20" s="54"/>
      <c r="AR20" s="53"/>
      <c r="AS20" s="75"/>
      <c r="AT20" s="75"/>
      <c r="AU20" s="75"/>
      <c r="AV20" s="75"/>
      <c r="AW20" s="75"/>
    </row>
    <row r="21" spans="2:49" ht="25" customHeight="1" thickBot="1" x14ac:dyDescent="0.25">
      <c r="B21" s="25"/>
      <c r="C21" s="2"/>
      <c r="D21" s="3"/>
      <c r="E21" s="4"/>
      <c r="F21" s="11" t="s">
        <v>58</v>
      </c>
      <c r="G21" s="11">
        <f>VLOOKUP($F21,Catálogos!$B$4:$G$14,4,FALSE)</f>
        <v>0</v>
      </c>
      <c r="H21" s="11">
        <f>VLOOKUP($F21,Catálogos!$B$4:$G$14,5,FALSE)</f>
        <v>0</v>
      </c>
      <c r="I21" s="11">
        <f>VLOOKUP($F21,Catálogos!$B$4:$G$14,6,FALSE)</f>
        <v>0</v>
      </c>
      <c r="J21" s="12"/>
      <c r="S21" s="75"/>
      <c r="T21" s="75"/>
      <c r="U21" s="66">
        <f>U6+W6+Y6+AA6+AC6+AE6+AG6+AI6+AK6+AM6+AO6+AQ6</f>
        <v>10</v>
      </c>
      <c r="V21" s="67"/>
      <c r="W21" s="67"/>
      <c r="X21" s="67"/>
      <c r="Y21" s="67"/>
      <c r="Z21" s="72"/>
      <c r="AA21" s="71">
        <f>V6+X6+Z6+AB6+AD6+AF6+AH6+AJ6+AL6+AN6+AP6+AR6</f>
        <v>34</v>
      </c>
      <c r="AB21" s="67"/>
      <c r="AC21" s="67"/>
      <c r="AD21" s="67"/>
      <c r="AE21" s="67"/>
      <c r="AF21" s="72"/>
      <c r="AG21" s="71">
        <f>U21+AA21</f>
        <v>44</v>
      </c>
      <c r="AH21" s="67"/>
      <c r="AI21" s="67"/>
      <c r="AJ21" s="67"/>
      <c r="AK21" s="67"/>
      <c r="AL21" s="72"/>
      <c r="AM21" s="71">
        <f>U14+Y14+AG14+AO13+AQ13</f>
        <v>54</v>
      </c>
      <c r="AN21" s="67"/>
      <c r="AO21" s="67"/>
      <c r="AP21" s="67"/>
      <c r="AQ21" s="67"/>
      <c r="AR21" s="68"/>
      <c r="AS21" s="75"/>
      <c r="AT21" s="75"/>
      <c r="AU21" s="75"/>
      <c r="AV21" s="75"/>
      <c r="AW21" s="75"/>
    </row>
    <row r="22" spans="2:49" ht="25" customHeight="1" x14ac:dyDescent="0.2">
      <c r="B22" s="25"/>
      <c r="C22" s="2"/>
      <c r="D22" s="3"/>
      <c r="E22" s="4"/>
      <c r="F22" s="11" t="s">
        <v>58</v>
      </c>
      <c r="G22" s="11">
        <f>VLOOKUP($F22,Catálogos!$B$4:$G$14,4,FALSE)</f>
        <v>0</v>
      </c>
      <c r="H22" s="11">
        <f>VLOOKUP($F22,Catálogos!$B$4:$G$14,5,FALSE)</f>
        <v>0</v>
      </c>
      <c r="I22" s="11">
        <f>VLOOKUP($F22,Catálogos!$B$4:$G$14,6,FALSE)</f>
        <v>0</v>
      </c>
      <c r="J22" s="12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</row>
    <row r="23" spans="2:49" ht="25" customHeight="1" x14ac:dyDescent="0.2">
      <c r="B23" s="25"/>
      <c r="C23" s="2"/>
      <c r="D23" s="3"/>
      <c r="E23" s="4"/>
      <c r="F23" s="11" t="s">
        <v>58</v>
      </c>
      <c r="G23" s="11">
        <f>VLOOKUP($F23,Catálogos!$B$4:$G$14,4,FALSE)</f>
        <v>0</v>
      </c>
      <c r="H23" s="11">
        <f>VLOOKUP($F23,Catálogos!$B$4:$G$14,5,FALSE)</f>
        <v>0</v>
      </c>
      <c r="I23" s="11">
        <f>VLOOKUP($F23,Catálogos!$B$4:$G$14,6,FALSE)</f>
        <v>0</v>
      </c>
      <c r="J23" s="12"/>
      <c r="S23" s="75"/>
      <c r="T23" s="75"/>
      <c r="U23" s="75"/>
      <c r="V23" s="75"/>
      <c r="W23" s="73"/>
      <c r="X23" s="73" t="s">
        <v>43</v>
      </c>
      <c r="Y23" s="73" t="s">
        <v>44</v>
      </c>
      <c r="Z23" s="75"/>
      <c r="AA23" s="75"/>
      <c r="AB23" s="75"/>
      <c r="AC23" s="75"/>
      <c r="AD23" s="75"/>
      <c r="AE23" s="75"/>
      <c r="AF23" s="75"/>
      <c r="AG23" s="75"/>
      <c r="AH23" s="75"/>
      <c r="AL23" s="75"/>
      <c r="AM23" s="75"/>
      <c r="AN23" s="75"/>
      <c r="AO23" s="73" t="str">
        <f>$U$3</f>
        <v>AFB</v>
      </c>
      <c r="AP23" s="74">
        <f>U17</f>
        <v>0.55555555555555558</v>
      </c>
      <c r="AQ23" s="75"/>
      <c r="AR23" s="75"/>
      <c r="AS23" s="75"/>
      <c r="AT23" s="75"/>
      <c r="AU23" s="75"/>
      <c r="AV23" s="75"/>
      <c r="AW23" s="75"/>
    </row>
    <row r="24" spans="2:49" ht="25" customHeight="1" x14ac:dyDescent="0.2">
      <c r="B24" s="25"/>
      <c r="C24" s="2"/>
      <c r="D24" s="3"/>
      <c r="E24" s="4"/>
      <c r="F24" s="11" t="s">
        <v>58</v>
      </c>
      <c r="G24" s="11">
        <f>VLOOKUP($F24,Catálogos!$B$4:$G$14,4,FALSE)</f>
        <v>0</v>
      </c>
      <c r="H24" s="11">
        <f>VLOOKUP($F24,Catálogos!$B$4:$G$14,5,FALSE)</f>
        <v>0</v>
      </c>
      <c r="I24" s="11">
        <f>VLOOKUP($F24,Catálogos!$B$4:$G$14,6,FALSE)</f>
        <v>0</v>
      </c>
      <c r="J24" s="12"/>
      <c r="S24" s="75"/>
      <c r="T24" s="75"/>
      <c r="U24" s="75"/>
      <c r="V24" s="75"/>
      <c r="W24" s="73" t="str">
        <f>$U$3</f>
        <v>AFB</v>
      </c>
      <c r="X24" s="103">
        <f>(U9*1)/(U9+W9)</f>
        <v>0.15384615384615385</v>
      </c>
      <c r="Y24" s="103">
        <f>(W9*1)/(U9+W9)</f>
        <v>0.84615384615384615</v>
      </c>
      <c r="Z24" s="75"/>
      <c r="AA24" s="75"/>
      <c r="AB24" s="75"/>
      <c r="AC24" s="75"/>
      <c r="AD24" s="75"/>
      <c r="AE24" s="75"/>
      <c r="AF24" s="75"/>
      <c r="AG24" s="75"/>
      <c r="AH24" s="75"/>
      <c r="AL24" s="75"/>
      <c r="AM24" s="75"/>
      <c r="AN24" s="75"/>
      <c r="AO24" s="73" t="str">
        <f>$Y$3</f>
        <v>AFD</v>
      </c>
      <c r="AP24" s="74">
        <f>Y18</f>
        <v>0</v>
      </c>
      <c r="AQ24" s="75"/>
      <c r="AR24" s="75"/>
      <c r="AS24" s="75"/>
      <c r="AT24" s="75"/>
      <c r="AU24" s="75"/>
      <c r="AV24" s="75"/>
      <c r="AW24" s="75"/>
    </row>
    <row r="25" spans="2:49" ht="25" customHeight="1" x14ac:dyDescent="0.2">
      <c r="B25" s="25"/>
      <c r="C25" s="2"/>
      <c r="D25" s="3"/>
      <c r="E25" s="4"/>
      <c r="F25" s="11" t="s">
        <v>58</v>
      </c>
      <c r="G25" s="11">
        <f>VLOOKUP($F25,Catálogos!$B$4:$G$14,4,FALSE)</f>
        <v>0</v>
      </c>
      <c r="H25" s="11">
        <f>VLOOKUP($F25,Catálogos!$B$4:$G$14,5,FALSE)</f>
        <v>0</v>
      </c>
      <c r="I25" s="11">
        <f>VLOOKUP($F25,Catálogos!$B$4:$G$14,6,FALSE)</f>
        <v>0</v>
      </c>
      <c r="J25" s="12"/>
      <c r="S25" s="75"/>
      <c r="T25" s="75"/>
      <c r="U25" s="75"/>
      <c r="V25" s="75"/>
      <c r="W25" s="73" t="str">
        <f>$Y$3</f>
        <v>AFD</v>
      </c>
      <c r="X25" s="104" t="e">
        <f>(Y9+AG9*1)/((Y9+AG9)+(AC9+AK9))</f>
        <v>#DIV/0!</v>
      </c>
      <c r="Y25" s="103" t="e">
        <f>(AC9+AK9*1)/((Y9+AG9)+(AC9+AK9))</f>
        <v>#DIV/0!</v>
      </c>
      <c r="Z25" s="75"/>
      <c r="AA25" s="75"/>
      <c r="AB25" s="75"/>
      <c r="AC25" s="75"/>
      <c r="AD25" s="75"/>
      <c r="AE25" s="75"/>
      <c r="AF25" s="75"/>
      <c r="AG25" s="75"/>
      <c r="AH25" s="75"/>
      <c r="AL25" s="75"/>
      <c r="AM25" s="75"/>
      <c r="AN25" s="75"/>
      <c r="AO25" s="73" t="str">
        <f>$AO$3</f>
        <v>AFT</v>
      </c>
      <c r="AP25" s="74">
        <f>AO17</f>
        <v>0.44444444444444442</v>
      </c>
      <c r="AQ25" s="75"/>
      <c r="AR25" s="75"/>
      <c r="AS25" s="75"/>
      <c r="AT25" s="75"/>
      <c r="AU25" s="75"/>
      <c r="AV25" s="75"/>
      <c r="AW25" s="75"/>
    </row>
    <row r="26" spans="2:49" ht="25" customHeight="1" x14ac:dyDescent="0.2">
      <c r="B26" s="25"/>
      <c r="C26" s="2"/>
      <c r="D26" s="3"/>
      <c r="E26" s="4"/>
      <c r="F26" s="11" t="s">
        <v>58</v>
      </c>
      <c r="G26" s="11">
        <f>VLOOKUP($F26,Catálogos!$B$4:$G$14,4,FALSE)</f>
        <v>0</v>
      </c>
      <c r="H26" s="11">
        <f>VLOOKUP($F26,Catálogos!$B$4:$G$14,5,FALSE)</f>
        <v>0</v>
      </c>
      <c r="I26" s="11">
        <f>VLOOKUP($F26,Catálogos!$B$4:$G$14,6,FALSE)</f>
        <v>0</v>
      </c>
      <c r="J26" s="12"/>
      <c r="S26" s="75"/>
      <c r="T26" s="75"/>
      <c r="U26" s="75"/>
      <c r="V26" s="75"/>
      <c r="W26" s="73" t="str">
        <f>$AO$3</f>
        <v>AFT</v>
      </c>
      <c r="X26" s="103">
        <f>(AO9*1)/(AO9+AP9)</f>
        <v>0.33333333333333331</v>
      </c>
      <c r="Y26" s="103">
        <f>(AP9*1)/(AO9+AP9)</f>
        <v>0.66666666666666663</v>
      </c>
      <c r="Z26" s="75"/>
      <c r="AA26" s="75"/>
      <c r="AB26" s="75"/>
      <c r="AC26" s="75"/>
      <c r="AD26" s="75"/>
      <c r="AE26" s="75"/>
      <c r="AF26" s="75"/>
      <c r="AG26" s="75"/>
      <c r="AH26" s="75"/>
      <c r="AL26" s="75"/>
      <c r="AM26" s="75"/>
      <c r="AN26" s="75"/>
      <c r="AO26" s="73" t="str">
        <f>$AQ$3</f>
        <v>AFEL</v>
      </c>
      <c r="AP26" s="74">
        <f>AQ17</f>
        <v>0</v>
      </c>
      <c r="AQ26" s="75"/>
      <c r="AR26" s="75"/>
      <c r="AS26" s="75"/>
      <c r="AT26" s="75"/>
      <c r="AU26" s="75"/>
      <c r="AV26" s="75"/>
      <c r="AW26" s="75"/>
    </row>
    <row r="27" spans="2:49" ht="25" customHeight="1" x14ac:dyDescent="0.2">
      <c r="B27" s="25"/>
      <c r="C27" s="2"/>
      <c r="D27" s="3"/>
      <c r="E27" s="4"/>
      <c r="F27" s="11" t="s">
        <v>58</v>
      </c>
      <c r="G27" s="11">
        <f>VLOOKUP($F27,Catálogos!$B$4:$G$14,4,FALSE)</f>
        <v>0</v>
      </c>
      <c r="H27" s="11">
        <f>VLOOKUP($F27,Catálogos!$B$4:$G$14,5,FALSE)</f>
        <v>0</v>
      </c>
      <c r="I27" s="11">
        <f>VLOOKUP($F27,Catálogos!$B$4:$G$14,6,FALSE)</f>
        <v>0</v>
      </c>
      <c r="J27" s="12"/>
      <c r="S27" s="75"/>
      <c r="T27" s="75"/>
      <c r="U27" s="75"/>
      <c r="V27" s="75"/>
      <c r="W27" s="73" t="str">
        <f>$AQ$3</f>
        <v>AFEL</v>
      </c>
      <c r="X27" s="103" t="e">
        <f>(AQ9*1)/(AQ9+AR9)</f>
        <v>#DIV/0!</v>
      </c>
      <c r="Y27" s="103" t="e">
        <f>(AR9*1)/(AQ9+AR9)</f>
        <v>#DIV/0!</v>
      </c>
      <c r="Z27" s="75"/>
      <c r="AS27" s="75"/>
      <c r="AT27" s="75"/>
      <c r="AU27" s="75"/>
      <c r="AV27" s="75"/>
      <c r="AW27" s="75"/>
    </row>
    <row r="28" spans="2:49" ht="25" customHeight="1" x14ac:dyDescent="0.2">
      <c r="B28" s="25"/>
      <c r="C28" s="2"/>
      <c r="D28" s="3"/>
      <c r="E28" s="4"/>
      <c r="F28" s="11" t="s">
        <v>58</v>
      </c>
      <c r="G28" s="11">
        <f>VLOOKUP($F28,Catálogos!$B$4:$G$14,4,FALSE)</f>
        <v>0</v>
      </c>
      <c r="H28" s="11">
        <f>VLOOKUP($F28,Catálogos!$B$4:$G$14,5,FALSE)</f>
        <v>0</v>
      </c>
      <c r="I28" s="11">
        <f>VLOOKUP($F28,Catálogos!$B$4:$G$14,6,FALSE)</f>
        <v>0</v>
      </c>
      <c r="J28" s="12"/>
      <c r="S28" s="75"/>
      <c r="T28" s="75"/>
      <c r="U28" s="75"/>
      <c r="V28" s="75"/>
      <c r="W28" s="73" t="s">
        <v>83</v>
      </c>
      <c r="X28" s="103">
        <f>((U9+Y9+AG9+AO9+AQ9)*1)/(U9+W9+Y9+AC9+AG9+AK9+AO9+AP9+AQ9+AR9)</f>
        <v>0.22727272727272727</v>
      </c>
      <c r="Y28" s="103">
        <f>((W9+AC9+AK9+AP9+AR9)*1)/(U9+W9+Y9+AC9+AG9+AK9+AO9+AP9+AQ9+AR9)</f>
        <v>0.77272727272727271</v>
      </c>
      <c r="Z28" s="75"/>
      <c r="AS28" s="75"/>
      <c r="AT28" s="75"/>
      <c r="AU28" s="75"/>
      <c r="AV28" s="75"/>
      <c r="AW28" s="75"/>
    </row>
    <row r="29" spans="2:49" ht="25" customHeight="1" x14ac:dyDescent="0.2">
      <c r="B29" s="25"/>
      <c r="C29" s="2"/>
      <c r="D29" s="3"/>
      <c r="E29" s="4"/>
      <c r="F29" s="11" t="s">
        <v>58</v>
      </c>
      <c r="G29" s="11">
        <f>VLOOKUP($F29,Catálogos!$B$4:$G$14,4,FALSE)</f>
        <v>0</v>
      </c>
      <c r="H29" s="11">
        <f>VLOOKUP($F29,Catálogos!$B$4:$G$14,5,FALSE)</f>
        <v>0</v>
      </c>
      <c r="I29" s="11">
        <f>VLOOKUP($F29,Catálogos!$B$4:$G$14,6,FALSE)</f>
        <v>0</v>
      </c>
      <c r="J29" s="12"/>
      <c r="S29" s="75"/>
      <c r="T29" s="75"/>
      <c r="U29" s="75"/>
      <c r="V29" s="75"/>
      <c r="W29" s="75"/>
      <c r="X29" s="75"/>
      <c r="Y29" s="75"/>
      <c r="Z29" s="75"/>
      <c r="AS29" s="75"/>
      <c r="AT29" s="75"/>
      <c r="AU29" s="75"/>
      <c r="AV29" s="75"/>
      <c r="AW29" s="75"/>
    </row>
    <row r="30" spans="2:49" ht="25" customHeight="1" x14ac:dyDescent="0.2">
      <c r="B30" s="25"/>
      <c r="C30" s="2"/>
      <c r="D30" s="3"/>
      <c r="E30" s="4"/>
      <c r="F30" s="11" t="s">
        <v>58</v>
      </c>
      <c r="G30" s="11">
        <f>VLOOKUP($F30,Catálogos!$B$4:$G$14,4,FALSE)</f>
        <v>0</v>
      </c>
      <c r="H30" s="11">
        <f>VLOOKUP($F30,Catálogos!$B$4:$G$14,5,FALSE)</f>
        <v>0</v>
      </c>
      <c r="I30" s="11">
        <f>VLOOKUP($F30,Catálogos!$B$4:$G$14,6,FALSE)</f>
        <v>0</v>
      </c>
      <c r="J30" s="12"/>
      <c r="S30" s="75"/>
      <c r="T30" s="75"/>
      <c r="U30" s="75"/>
      <c r="V30" s="75"/>
      <c r="W30" s="75"/>
      <c r="X30" s="75"/>
      <c r="Y30" s="75"/>
      <c r="Z30" s="75"/>
      <c r="AS30" s="75"/>
      <c r="AT30" s="75"/>
      <c r="AU30" s="75"/>
      <c r="AV30" s="75"/>
      <c r="AW30" s="75"/>
    </row>
    <row r="31" spans="2:49" ht="25" customHeight="1" x14ac:dyDescent="0.2">
      <c r="B31" s="25"/>
      <c r="C31" s="2"/>
      <c r="D31" s="3"/>
      <c r="E31" s="4"/>
      <c r="F31" s="11" t="s">
        <v>58</v>
      </c>
      <c r="G31" s="11">
        <f>VLOOKUP($F31,Catálogos!$B$4:$G$14,4,FALSE)</f>
        <v>0</v>
      </c>
      <c r="H31" s="11">
        <f>VLOOKUP($F31,Catálogos!$B$4:$G$14,5,FALSE)</f>
        <v>0</v>
      </c>
      <c r="I31" s="11">
        <f>VLOOKUP($F31,Catálogos!$B$4:$G$14,6,FALSE)</f>
        <v>0</v>
      </c>
      <c r="J31" s="12"/>
      <c r="S31" s="75"/>
      <c r="T31" s="75"/>
      <c r="AS31" s="75"/>
      <c r="AT31" s="75"/>
      <c r="AU31" s="75"/>
      <c r="AV31" s="75"/>
      <c r="AW31" s="75"/>
    </row>
    <row r="32" spans="2:49" ht="25" customHeight="1" x14ac:dyDescent="0.2">
      <c r="B32" s="25"/>
      <c r="C32" s="2"/>
      <c r="D32" s="3"/>
      <c r="E32" s="4"/>
      <c r="F32" s="11" t="s">
        <v>58</v>
      </c>
      <c r="G32" s="11">
        <f>VLOOKUP($F32,Catálogos!$B$4:$G$14,4,FALSE)</f>
        <v>0</v>
      </c>
      <c r="H32" s="11">
        <f>VLOOKUP($F32,Catálogos!$B$4:$G$14,5,FALSE)</f>
        <v>0</v>
      </c>
      <c r="I32" s="11">
        <f>VLOOKUP($F32,Catálogos!$B$4:$G$14,6,FALSE)</f>
        <v>0</v>
      </c>
      <c r="J32" s="12"/>
      <c r="S32" s="75"/>
      <c r="T32" s="75"/>
      <c r="AS32" s="75"/>
      <c r="AT32" s="75"/>
      <c r="AU32" s="75"/>
      <c r="AV32" s="75"/>
      <c r="AW32" s="75"/>
    </row>
    <row r="33" spans="2:49" ht="25" customHeight="1" x14ac:dyDescent="0.2">
      <c r="B33" s="25"/>
      <c r="C33" s="2"/>
      <c r="D33" s="3"/>
      <c r="E33" s="4"/>
      <c r="F33" s="11" t="s">
        <v>58</v>
      </c>
      <c r="G33" s="11">
        <f>VLOOKUP($F33,Catálogos!$B$4:$G$14,4,FALSE)</f>
        <v>0</v>
      </c>
      <c r="H33" s="11">
        <f>VLOOKUP($F33,Catálogos!$B$4:$G$14,5,FALSE)</f>
        <v>0</v>
      </c>
      <c r="I33" s="11">
        <f>VLOOKUP($F33,Catálogos!$B$4:$G$14,6,FALSE)</f>
        <v>0</v>
      </c>
      <c r="J33" s="12"/>
      <c r="S33" s="75"/>
      <c r="T33" s="75"/>
      <c r="AS33" s="75"/>
      <c r="AT33" s="75"/>
      <c r="AU33" s="75"/>
      <c r="AV33" s="75"/>
      <c r="AW33" s="75"/>
    </row>
    <row r="34" spans="2:49" ht="25" customHeight="1" x14ac:dyDescent="0.2">
      <c r="B34" s="25"/>
      <c r="C34" s="2"/>
      <c r="D34" s="3"/>
      <c r="E34" s="4"/>
      <c r="F34" s="11" t="s">
        <v>58</v>
      </c>
      <c r="G34" s="11">
        <f>VLOOKUP($F34,Catálogos!$B$4:$G$14,4,FALSE)</f>
        <v>0</v>
      </c>
      <c r="H34" s="11">
        <f>VLOOKUP($F34,Catálogos!$B$4:$G$14,5,FALSE)</f>
        <v>0</v>
      </c>
      <c r="I34" s="11">
        <f>VLOOKUP($F34,Catálogos!$B$4:$G$14,6,FALSE)</f>
        <v>0</v>
      </c>
      <c r="J34" s="12"/>
      <c r="S34" s="75"/>
      <c r="T34" s="75"/>
      <c r="AS34" s="75"/>
      <c r="AT34" s="75"/>
      <c r="AU34" s="75"/>
      <c r="AV34" s="75"/>
      <c r="AW34" s="75"/>
    </row>
    <row r="35" spans="2:49" ht="25" customHeight="1" x14ac:dyDescent="0.2">
      <c r="B35" s="25"/>
      <c r="C35" s="2"/>
      <c r="D35" s="3"/>
      <c r="E35" s="4"/>
      <c r="F35" s="11" t="s">
        <v>58</v>
      </c>
      <c r="G35" s="11">
        <f>VLOOKUP($F35,Catálogos!$B$4:$G$14,4,FALSE)</f>
        <v>0</v>
      </c>
      <c r="H35" s="11">
        <f>VLOOKUP($F35,Catálogos!$B$4:$G$14,5,FALSE)</f>
        <v>0</v>
      </c>
      <c r="I35" s="11">
        <f>VLOOKUP($F35,Catálogos!$B$4:$G$14,6,FALSE)</f>
        <v>0</v>
      </c>
      <c r="J35" s="12"/>
      <c r="S35" s="75"/>
      <c r="T35" s="75"/>
      <c r="AS35" s="75"/>
      <c r="AT35" s="75"/>
      <c r="AU35" s="75"/>
      <c r="AV35" s="75"/>
      <c r="AW35" s="75"/>
    </row>
    <row r="36" spans="2:49" ht="25" customHeight="1" x14ac:dyDescent="0.2">
      <c r="B36" s="25"/>
      <c r="C36" s="2"/>
      <c r="D36" s="3"/>
      <c r="E36" s="4"/>
      <c r="F36" s="11" t="s">
        <v>58</v>
      </c>
      <c r="G36" s="11">
        <f>VLOOKUP($F36,Catálogos!$B$4:$G$14,4,FALSE)</f>
        <v>0</v>
      </c>
      <c r="H36" s="11">
        <f>VLOOKUP($F36,Catálogos!$B$4:$G$14,5,FALSE)</f>
        <v>0</v>
      </c>
      <c r="I36" s="11">
        <f>VLOOKUP($F36,Catálogos!$B$4:$G$14,6,FALSE)</f>
        <v>0</v>
      </c>
      <c r="J36" s="12"/>
      <c r="S36" s="75"/>
      <c r="T36" s="75"/>
      <c r="AS36" s="75"/>
      <c r="AT36" s="75"/>
      <c r="AU36" s="75"/>
      <c r="AV36" s="75"/>
      <c r="AW36" s="75"/>
    </row>
    <row r="37" spans="2:49" ht="25" customHeight="1" x14ac:dyDescent="0.2">
      <c r="B37" s="25"/>
      <c r="C37" s="2"/>
      <c r="D37" s="3"/>
      <c r="E37" s="4"/>
      <c r="F37" s="11" t="s">
        <v>58</v>
      </c>
      <c r="G37" s="11">
        <f>VLOOKUP($F37,Catálogos!$B$4:$G$14,4,FALSE)</f>
        <v>0</v>
      </c>
      <c r="H37" s="11">
        <f>VLOOKUP($F37,Catálogos!$B$4:$G$14,5,FALSE)</f>
        <v>0</v>
      </c>
      <c r="I37" s="11">
        <f>VLOOKUP($F37,Catálogos!$B$4:$G$14,6,FALSE)</f>
        <v>0</v>
      </c>
      <c r="J37" s="12"/>
      <c r="S37" s="75"/>
      <c r="T37" s="75"/>
      <c r="AS37" s="75"/>
      <c r="AT37" s="75"/>
      <c r="AU37" s="75"/>
      <c r="AV37" s="75"/>
      <c r="AW37" s="75"/>
    </row>
    <row r="38" spans="2:49" ht="25" customHeight="1" x14ac:dyDescent="0.2">
      <c r="B38" s="25"/>
      <c r="C38" s="2"/>
      <c r="D38" s="3"/>
      <c r="E38" s="4"/>
      <c r="F38" s="11" t="s">
        <v>58</v>
      </c>
      <c r="G38" s="11">
        <f>VLOOKUP($F38,Catálogos!$B$4:$G$14,4,FALSE)</f>
        <v>0</v>
      </c>
      <c r="H38" s="11">
        <f>VLOOKUP($F38,Catálogos!$B$4:$G$14,5,FALSE)</f>
        <v>0</v>
      </c>
      <c r="I38" s="11">
        <f>VLOOKUP($F38,Catálogos!$B$4:$G$14,6,FALSE)</f>
        <v>0</v>
      </c>
      <c r="J38" s="12"/>
      <c r="S38" s="75"/>
      <c r="T38" s="75"/>
      <c r="AS38" s="75"/>
      <c r="AT38" s="75"/>
      <c r="AU38" s="75"/>
      <c r="AV38" s="75"/>
      <c r="AW38" s="75"/>
    </row>
    <row r="39" spans="2:49" ht="25" customHeight="1" x14ac:dyDescent="0.2">
      <c r="B39" s="25"/>
      <c r="C39" s="2"/>
      <c r="D39" s="3"/>
      <c r="E39" s="4"/>
      <c r="F39" s="11" t="s">
        <v>58</v>
      </c>
      <c r="G39" s="11">
        <f>VLOOKUP($F39,Catálogos!$B$4:$G$14,4,FALSE)</f>
        <v>0</v>
      </c>
      <c r="H39" s="11">
        <f>VLOOKUP($F39,Catálogos!$B$4:$G$14,5,FALSE)</f>
        <v>0</v>
      </c>
      <c r="I39" s="11">
        <f>VLOOKUP($F39,Catálogos!$B$4:$G$14,6,FALSE)</f>
        <v>0</v>
      </c>
      <c r="J39" s="12"/>
      <c r="S39" s="75"/>
      <c r="T39" s="75"/>
      <c r="AS39" s="75"/>
      <c r="AT39" s="75"/>
      <c r="AU39" s="75"/>
      <c r="AV39" s="75"/>
      <c r="AW39" s="75"/>
    </row>
    <row r="40" spans="2:49" ht="25" customHeight="1" x14ac:dyDescent="0.2">
      <c r="B40" s="25"/>
      <c r="C40" s="2"/>
      <c r="D40" s="3"/>
      <c r="E40" s="4"/>
      <c r="F40" s="11" t="s">
        <v>58</v>
      </c>
      <c r="G40" s="11">
        <f>VLOOKUP($F40,Catálogos!$B$4:$G$14,4,FALSE)</f>
        <v>0</v>
      </c>
      <c r="H40" s="11">
        <f>VLOOKUP($F40,Catálogos!$B$4:$G$14,5,FALSE)</f>
        <v>0</v>
      </c>
      <c r="I40" s="11">
        <f>VLOOKUP($F40,Catálogos!$B$4:$G$14,6,FALSE)</f>
        <v>0</v>
      </c>
      <c r="J40" s="12"/>
      <c r="S40" s="75"/>
      <c r="T40" s="75"/>
      <c r="AS40" s="75"/>
      <c r="AT40" s="75"/>
      <c r="AU40" s="75"/>
      <c r="AV40" s="75"/>
      <c r="AW40" s="75"/>
    </row>
    <row r="41" spans="2:49" ht="25" customHeight="1" x14ac:dyDescent="0.2">
      <c r="B41" s="25"/>
      <c r="C41" s="2"/>
      <c r="D41" s="3"/>
      <c r="E41" s="4"/>
      <c r="F41" s="11" t="s">
        <v>58</v>
      </c>
      <c r="G41" s="11">
        <f>VLOOKUP($F41,Catálogos!$B$4:$G$14,4,FALSE)</f>
        <v>0</v>
      </c>
      <c r="H41" s="11">
        <f>VLOOKUP($F41,Catálogos!$B$4:$G$14,5,FALSE)</f>
        <v>0</v>
      </c>
      <c r="I41" s="11">
        <f>VLOOKUP($F41,Catálogos!$B$4:$G$14,6,FALSE)</f>
        <v>0</v>
      </c>
      <c r="J41" s="12"/>
      <c r="S41" s="75"/>
      <c r="T41" s="75"/>
      <c r="AS41" s="75"/>
      <c r="AT41" s="75"/>
      <c r="AU41" s="75"/>
      <c r="AV41" s="75"/>
      <c r="AW41" s="75"/>
    </row>
    <row r="42" spans="2:49" ht="25" customHeight="1" x14ac:dyDescent="0.2">
      <c r="B42" s="25"/>
      <c r="C42" s="2"/>
      <c r="D42" s="3"/>
      <c r="E42" s="4"/>
      <c r="F42" s="11" t="s">
        <v>58</v>
      </c>
      <c r="G42" s="11">
        <f>VLOOKUP($F42,Catálogos!$B$4:$G$14,4,FALSE)</f>
        <v>0</v>
      </c>
      <c r="H42" s="11">
        <f>VLOOKUP($F42,Catálogos!$B$4:$G$14,5,FALSE)</f>
        <v>0</v>
      </c>
      <c r="I42" s="11">
        <f>VLOOKUP($F42,Catálogos!$B$4:$G$14,6,FALSE)</f>
        <v>0</v>
      </c>
      <c r="J42" s="12"/>
      <c r="S42" s="75"/>
      <c r="T42" s="75"/>
      <c r="AS42" s="75"/>
      <c r="AT42" s="75"/>
      <c r="AU42" s="75"/>
      <c r="AV42" s="75"/>
      <c r="AW42" s="75"/>
    </row>
    <row r="43" spans="2:49" ht="25" customHeight="1" x14ac:dyDescent="0.2">
      <c r="B43" s="25"/>
      <c r="C43" s="2"/>
      <c r="D43" s="3"/>
      <c r="E43" s="4"/>
      <c r="F43" s="11" t="s">
        <v>58</v>
      </c>
      <c r="G43" s="11">
        <f>VLOOKUP($F43,Catálogos!$B$4:$G$14,4,FALSE)</f>
        <v>0</v>
      </c>
      <c r="H43" s="11">
        <f>VLOOKUP($F43,Catálogos!$B$4:$G$14,5,FALSE)</f>
        <v>0</v>
      </c>
      <c r="I43" s="11">
        <f>VLOOKUP($F43,Catálogos!$B$4:$G$14,6,FALSE)</f>
        <v>0</v>
      </c>
      <c r="J43" s="12"/>
      <c r="S43" s="75"/>
      <c r="T43" s="75"/>
      <c r="AS43" s="75"/>
      <c r="AT43" s="75"/>
      <c r="AU43" s="75"/>
      <c r="AV43" s="75"/>
      <c r="AW43" s="75"/>
    </row>
    <row r="44" spans="2:49" ht="25" customHeight="1" x14ac:dyDescent="0.2">
      <c r="B44" s="25"/>
      <c r="C44" s="2"/>
      <c r="D44" s="3"/>
      <c r="E44" s="4"/>
      <c r="F44" s="11" t="s">
        <v>58</v>
      </c>
      <c r="G44" s="11">
        <f>VLOOKUP($F44,Catálogos!$B$4:$G$14,4,FALSE)</f>
        <v>0</v>
      </c>
      <c r="H44" s="11">
        <f>VLOOKUP($F44,Catálogos!$B$4:$G$14,5,FALSE)</f>
        <v>0</v>
      </c>
      <c r="I44" s="11">
        <f>VLOOKUP($F44,Catálogos!$B$4:$G$14,6,FALSE)</f>
        <v>0</v>
      </c>
      <c r="J44" s="12"/>
      <c r="S44" s="75"/>
      <c r="T44" s="75"/>
      <c r="AS44" s="75"/>
      <c r="AT44" s="75"/>
      <c r="AU44" s="75"/>
      <c r="AV44" s="75"/>
      <c r="AW44" s="75"/>
    </row>
    <row r="45" spans="2:49" ht="25" customHeight="1" x14ac:dyDescent="0.2">
      <c r="B45" s="25"/>
      <c r="C45" s="2"/>
      <c r="D45" s="3"/>
      <c r="E45" s="4"/>
      <c r="F45" s="11" t="s">
        <v>58</v>
      </c>
      <c r="G45" s="11">
        <f>VLOOKUP($F45,Catálogos!$B$4:$G$14,4,FALSE)</f>
        <v>0</v>
      </c>
      <c r="H45" s="11">
        <f>VLOOKUP($F45,Catálogos!$B$4:$G$14,5,FALSE)</f>
        <v>0</v>
      </c>
      <c r="I45" s="11">
        <f>VLOOKUP($F45,Catálogos!$B$4:$G$14,6,FALSE)</f>
        <v>0</v>
      </c>
      <c r="J45" s="12"/>
      <c r="S45" s="75"/>
      <c r="T45" s="75"/>
      <c r="AS45" s="75"/>
      <c r="AT45" s="75"/>
      <c r="AU45" s="75"/>
      <c r="AV45" s="75"/>
      <c r="AW45" s="75"/>
    </row>
    <row r="46" spans="2:49" ht="25" customHeight="1" x14ac:dyDescent="0.2">
      <c r="B46" s="25"/>
      <c r="C46" s="2"/>
      <c r="D46" s="3"/>
      <c r="E46" s="4"/>
      <c r="F46" s="11" t="s">
        <v>58</v>
      </c>
      <c r="G46" s="11">
        <f>VLOOKUP($F46,Catálogos!$B$4:$G$14,4,FALSE)</f>
        <v>0</v>
      </c>
      <c r="H46" s="11">
        <f>VLOOKUP($F46,Catálogos!$B$4:$G$14,5,FALSE)</f>
        <v>0</v>
      </c>
      <c r="I46" s="11">
        <f>VLOOKUP($F46,Catálogos!$B$4:$G$14,6,FALSE)</f>
        <v>0</v>
      </c>
      <c r="J46" s="12"/>
      <c r="S46" s="75"/>
      <c r="T46" s="75"/>
      <c r="AS46" s="75"/>
      <c r="AT46" s="75"/>
      <c r="AU46" s="75"/>
      <c r="AV46" s="75"/>
      <c r="AW46" s="75"/>
    </row>
    <row r="47" spans="2:49" ht="25" customHeight="1" x14ac:dyDescent="0.2">
      <c r="B47" s="25"/>
      <c r="C47" s="2"/>
      <c r="D47" s="3"/>
      <c r="E47" s="4"/>
      <c r="F47" s="11" t="s">
        <v>58</v>
      </c>
      <c r="G47" s="11">
        <f>VLOOKUP($F47,Catálogos!$B$4:$G$14,4,FALSE)</f>
        <v>0</v>
      </c>
      <c r="H47" s="11">
        <f>VLOOKUP($F47,Catálogos!$B$4:$G$14,5,FALSE)</f>
        <v>0</v>
      </c>
      <c r="I47" s="11">
        <f>VLOOKUP($F47,Catálogos!$B$4:$G$14,6,FALSE)</f>
        <v>0</v>
      </c>
      <c r="J47" s="12"/>
      <c r="S47" s="75"/>
      <c r="T47" s="75"/>
      <c r="AS47" s="75"/>
      <c r="AT47" s="75"/>
      <c r="AU47" s="75"/>
      <c r="AV47" s="75"/>
      <c r="AW47" s="75"/>
    </row>
    <row r="48" spans="2:49" ht="25" customHeight="1" x14ac:dyDescent="0.2">
      <c r="B48" s="25"/>
      <c r="C48" s="2"/>
      <c r="D48" s="3"/>
      <c r="E48" s="4"/>
      <c r="F48" s="11" t="s">
        <v>58</v>
      </c>
      <c r="G48" s="11">
        <f>VLOOKUP($F48,Catálogos!$B$4:$G$14,4,FALSE)</f>
        <v>0</v>
      </c>
      <c r="H48" s="11">
        <f>VLOOKUP($F48,Catálogos!$B$4:$G$14,5,FALSE)</f>
        <v>0</v>
      </c>
      <c r="I48" s="11">
        <f>VLOOKUP($F48,Catálogos!$B$4:$G$14,6,FALSE)</f>
        <v>0</v>
      </c>
      <c r="J48" s="12"/>
      <c r="S48" s="75"/>
      <c r="T48" s="75"/>
      <c r="AS48" s="75"/>
      <c r="AT48" s="75"/>
      <c r="AU48" s="75"/>
      <c r="AV48" s="75"/>
      <c r="AW48" s="75"/>
    </row>
    <row r="49" spans="2:49" ht="25" customHeight="1" x14ac:dyDescent="0.2">
      <c r="B49" s="25"/>
      <c r="C49" s="2"/>
      <c r="D49" s="3"/>
      <c r="E49" s="4"/>
      <c r="F49" s="11" t="s">
        <v>58</v>
      </c>
      <c r="G49" s="11">
        <f>VLOOKUP($F49,Catálogos!$B$4:$G$14,4,FALSE)</f>
        <v>0</v>
      </c>
      <c r="H49" s="11">
        <f>VLOOKUP($F49,Catálogos!$B$4:$G$14,5,FALSE)</f>
        <v>0</v>
      </c>
      <c r="I49" s="11">
        <f>VLOOKUP($F49,Catálogos!$B$4:$G$14,6,FALSE)</f>
        <v>0</v>
      </c>
      <c r="J49" s="12"/>
      <c r="S49" s="75"/>
      <c r="T49" s="75"/>
      <c r="AS49" s="75"/>
      <c r="AT49" s="75"/>
      <c r="AU49" s="75"/>
      <c r="AV49" s="75"/>
      <c r="AW49" s="75"/>
    </row>
    <row r="50" spans="2:49" ht="25" customHeight="1" x14ac:dyDescent="0.2">
      <c r="B50" s="25"/>
      <c r="C50" s="2"/>
      <c r="D50" s="3"/>
      <c r="E50" s="4"/>
      <c r="F50" s="11" t="s">
        <v>58</v>
      </c>
      <c r="G50" s="11">
        <f>VLOOKUP($F50,Catálogos!$B$4:$G$14,4,FALSE)</f>
        <v>0</v>
      </c>
      <c r="H50" s="11">
        <f>VLOOKUP($F50,Catálogos!$B$4:$G$14,5,FALSE)</f>
        <v>0</v>
      </c>
      <c r="I50" s="11">
        <f>VLOOKUP($F50,Catálogos!$B$4:$G$14,6,FALSE)</f>
        <v>0</v>
      </c>
      <c r="J50" s="12"/>
      <c r="S50" s="75"/>
      <c r="T50" s="75"/>
      <c r="AS50" s="75"/>
      <c r="AT50" s="75"/>
      <c r="AU50" s="75"/>
      <c r="AV50" s="75"/>
      <c r="AW50" s="75"/>
    </row>
    <row r="51" spans="2:49" ht="25" customHeight="1" x14ac:dyDescent="0.2">
      <c r="B51" s="25"/>
      <c r="C51" s="2"/>
      <c r="D51" s="3"/>
      <c r="E51" s="4"/>
      <c r="F51" s="11" t="s">
        <v>58</v>
      </c>
      <c r="G51" s="11">
        <f>VLOOKUP($F51,Catálogos!$B$4:$G$14,4,FALSE)</f>
        <v>0</v>
      </c>
      <c r="H51" s="11">
        <f>VLOOKUP($F51,Catálogos!$B$4:$G$14,5,FALSE)</f>
        <v>0</v>
      </c>
      <c r="I51" s="11">
        <f>VLOOKUP($F51,Catálogos!$B$4:$G$14,6,FALSE)</f>
        <v>0</v>
      </c>
      <c r="J51" s="12"/>
      <c r="S51" s="75"/>
      <c r="T51" s="75"/>
      <c r="AS51" s="75"/>
      <c r="AT51" s="75"/>
      <c r="AU51" s="75"/>
      <c r="AV51" s="75"/>
      <c r="AW51" s="75"/>
    </row>
    <row r="52" spans="2:49" ht="25" customHeight="1" x14ac:dyDescent="0.2">
      <c r="B52" s="25"/>
      <c r="C52" s="2"/>
      <c r="D52" s="3"/>
      <c r="E52" s="4"/>
      <c r="F52" s="11" t="s">
        <v>58</v>
      </c>
      <c r="G52" s="11">
        <f>VLOOKUP($F52,Catálogos!$B$4:$G$14,4,FALSE)</f>
        <v>0</v>
      </c>
      <c r="H52" s="11">
        <f>VLOOKUP($F52,Catálogos!$B$4:$G$14,5,FALSE)</f>
        <v>0</v>
      </c>
      <c r="I52" s="11">
        <f>VLOOKUP($F52,Catálogos!$B$4:$G$14,6,FALSE)</f>
        <v>0</v>
      </c>
      <c r="J52" s="12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</row>
    <row r="53" spans="2:49" ht="25" customHeight="1" x14ac:dyDescent="0.2">
      <c r="B53" s="25"/>
      <c r="C53" s="2"/>
      <c r="D53" s="3"/>
      <c r="E53" s="4"/>
      <c r="F53" s="11" t="s">
        <v>58</v>
      </c>
      <c r="G53" s="11">
        <f>VLOOKUP($F53,Catálogos!$B$4:$G$14,4,FALSE)</f>
        <v>0</v>
      </c>
      <c r="H53" s="11">
        <f>VLOOKUP($F53,Catálogos!$B$4:$G$14,5,FALSE)</f>
        <v>0</v>
      </c>
      <c r="I53" s="11">
        <f>VLOOKUP($F53,Catálogos!$B$4:$G$14,6,FALSE)</f>
        <v>0</v>
      </c>
      <c r="J53" s="12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</row>
    <row r="54" spans="2:49" ht="25" customHeight="1" x14ac:dyDescent="0.2">
      <c r="B54" s="25"/>
      <c r="C54" s="2"/>
      <c r="D54" s="3"/>
      <c r="E54" s="4"/>
      <c r="F54" s="11" t="s">
        <v>58</v>
      </c>
      <c r="G54" s="11">
        <f>VLOOKUP($F54,Catálogos!$B$4:$G$14,4,FALSE)</f>
        <v>0</v>
      </c>
      <c r="H54" s="11">
        <f>VLOOKUP($F54,Catálogos!$B$4:$G$14,5,FALSE)</f>
        <v>0</v>
      </c>
      <c r="I54" s="11">
        <f>VLOOKUP($F54,Catálogos!$B$4:$G$14,6,FALSE)</f>
        <v>0</v>
      </c>
      <c r="J54" s="12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</row>
    <row r="55" spans="2:49" ht="25" customHeight="1" x14ac:dyDescent="0.2">
      <c r="B55" s="25"/>
      <c r="C55" s="2"/>
      <c r="D55" s="3"/>
      <c r="E55" s="4"/>
      <c r="F55" s="11" t="s">
        <v>58</v>
      </c>
      <c r="G55" s="11">
        <f>VLOOKUP($F55,Catálogos!$B$4:$G$14,4,FALSE)</f>
        <v>0</v>
      </c>
      <c r="H55" s="11">
        <f>VLOOKUP($F55,Catálogos!$B$4:$G$14,5,FALSE)</f>
        <v>0</v>
      </c>
      <c r="I55" s="11">
        <f>VLOOKUP($F55,Catálogos!$B$4:$G$14,6,FALSE)</f>
        <v>0</v>
      </c>
      <c r="J55" s="12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</row>
    <row r="56" spans="2:49" ht="25" customHeight="1" x14ac:dyDescent="0.2">
      <c r="B56" s="25"/>
      <c r="C56" s="2"/>
      <c r="D56" s="3"/>
      <c r="E56" s="4"/>
      <c r="F56" s="11" t="s">
        <v>58</v>
      </c>
      <c r="G56" s="11">
        <f>VLOOKUP($F56,Catálogos!$B$4:$G$14,4,FALSE)</f>
        <v>0</v>
      </c>
      <c r="H56" s="11">
        <f>VLOOKUP($F56,Catálogos!$B$4:$G$14,5,FALSE)</f>
        <v>0</v>
      </c>
      <c r="I56" s="11">
        <f>VLOOKUP($F56,Catálogos!$B$4:$G$14,6,FALSE)</f>
        <v>0</v>
      </c>
      <c r="J56" s="12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</row>
    <row r="57" spans="2:49" ht="25" customHeight="1" x14ac:dyDescent="0.2">
      <c r="B57" s="25"/>
      <c r="C57" s="2"/>
      <c r="D57" s="3"/>
      <c r="E57" s="4"/>
      <c r="F57" s="11" t="s">
        <v>58</v>
      </c>
      <c r="G57" s="11">
        <f>VLOOKUP($F57,Catálogos!$B$4:$G$14,4,FALSE)</f>
        <v>0</v>
      </c>
      <c r="H57" s="11">
        <f>VLOOKUP($F57,Catálogos!$B$4:$G$14,5,FALSE)</f>
        <v>0</v>
      </c>
      <c r="I57" s="11">
        <f>VLOOKUP($F57,Catálogos!$B$4:$G$14,6,FALSE)</f>
        <v>0</v>
      </c>
      <c r="J57" s="12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</row>
    <row r="58" spans="2:49" ht="25" customHeight="1" x14ac:dyDescent="0.2">
      <c r="B58" s="25"/>
      <c r="C58" s="2"/>
      <c r="D58" s="3"/>
      <c r="E58" s="4"/>
      <c r="F58" s="11" t="s">
        <v>58</v>
      </c>
      <c r="G58" s="11">
        <f>VLOOKUP($F58,Catálogos!$B$4:$G$14,4,FALSE)</f>
        <v>0</v>
      </c>
      <c r="H58" s="11">
        <f>VLOOKUP($F58,Catálogos!$B$4:$G$14,5,FALSE)</f>
        <v>0</v>
      </c>
      <c r="I58" s="11">
        <f>VLOOKUP($F58,Catálogos!$B$4:$G$14,6,FALSE)</f>
        <v>0</v>
      </c>
      <c r="J58" s="12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</row>
    <row r="59" spans="2:49" ht="25" customHeight="1" x14ac:dyDescent="0.2">
      <c r="B59" s="25"/>
      <c r="C59" s="2"/>
      <c r="D59" s="3"/>
      <c r="E59" s="4"/>
      <c r="F59" s="11" t="s">
        <v>58</v>
      </c>
      <c r="G59" s="11">
        <f>VLOOKUP($F59,Catálogos!$B$4:$G$14,4,FALSE)</f>
        <v>0</v>
      </c>
      <c r="H59" s="11">
        <f>VLOOKUP($F59,Catálogos!$B$4:$G$14,5,FALSE)</f>
        <v>0</v>
      </c>
      <c r="I59" s="11">
        <f>VLOOKUP($F59,Catálogos!$B$4:$G$14,6,FALSE)</f>
        <v>0</v>
      </c>
      <c r="J59" s="12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</row>
    <row r="60" spans="2:49" ht="25" customHeight="1" x14ac:dyDescent="0.2">
      <c r="B60" s="25"/>
      <c r="C60" s="2"/>
      <c r="D60" s="3"/>
      <c r="E60" s="4"/>
      <c r="F60" s="11" t="s">
        <v>58</v>
      </c>
      <c r="G60" s="11">
        <f>VLOOKUP($F60,Catálogos!$B$4:$G$14,4,FALSE)</f>
        <v>0</v>
      </c>
      <c r="H60" s="11">
        <f>VLOOKUP($F60,Catálogos!$B$4:$G$14,5,FALSE)</f>
        <v>0</v>
      </c>
      <c r="I60" s="11">
        <f>VLOOKUP($F60,Catálogos!$B$4:$G$14,6,FALSE)</f>
        <v>0</v>
      </c>
      <c r="J60" s="12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</row>
    <row r="61" spans="2:49" ht="25" customHeight="1" x14ac:dyDescent="0.2">
      <c r="B61" s="25"/>
      <c r="C61" s="2"/>
      <c r="D61" s="3"/>
      <c r="E61" s="4"/>
      <c r="F61" s="11" t="s">
        <v>58</v>
      </c>
      <c r="G61" s="11">
        <f>VLOOKUP($F61,Catálogos!$B$4:$G$14,4,FALSE)</f>
        <v>0</v>
      </c>
      <c r="H61" s="11">
        <f>VLOOKUP($F61,Catálogos!$B$4:$G$14,5,FALSE)</f>
        <v>0</v>
      </c>
      <c r="I61" s="11">
        <f>VLOOKUP($F61,Catálogos!$B$4:$G$14,6,FALSE)</f>
        <v>0</v>
      </c>
      <c r="J61" s="12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</row>
    <row r="62" spans="2:49" ht="25" customHeight="1" x14ac:dyDescent="0.2">
      <c r="B62" s="25"/>
      <c r="C62" s="2"/>
      <c r="D62" s="3"/>
      <c r="E62" s="4"/>
      <c r="F62" s="11" t="s">
        <v>58</v>
      </c>
      <c r="G62" s="11">
        <f>VLOOKUP($F62,Catálogos!$B$4:$G$14,4,FALSE)</f>
        <v>0</v>
      </c>
      <c r="H62" s="11">
        <f>VLOOKUP($F62,Catálogos!$B$4:$G$14,5,FALSE)</f>
        <v>0</v>
      </c>
      <c r="I62" s="11">
        <f>VLOOKUP($F62,Catálogos!$B$4:$G$14,6,FALSE)</f>
        <v>0</v>
      </c>
      <c r="J62" s="12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</row>
    <row r="63" spans="2:49" ht="25" customHeight="1" x14ac:dyDescent="0.2">
      <c r="B63" s="25"/>
      <c r="C63" s="2"/>
      <c r="D63" s="3"/>
      <c r="E63" s="4"/>
      <c r="F63" s="11" t="s">
        <v>58</v>
      </c>
      <c r="G63" s="11">
        <f>VLOOKUP($F63,Catálogos!$B$4:$G$14,4,FALSE)</f>
        <v>0</v>
      </c>
      <c r="H63" s="11">
        <f>VLOOKUP($F63,Catálogos!$B$4:$G$14,5,FALSE)</f>
        <v>0</v>
      </c>
      <c r="I63" s="11">
        <f>VLOOKUP($F63,Catálogos!$B$4:$G$14,6,FALSE)</f>
        <v>0</v>
      </c>
      <c r="J63" s="12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</row>
    <row r="64" spans="2:49" ht="25" customHeight="1" x14ac:dyDescent="0.2">
      <c r="B64" s="25"/>
      <c r="C64" s="2"/>
      <c r="D64" s="3"/>
      <c r="E64" s="4"/>
      <c r="F64" s="11" t="s">
        <v>58</v>
      </c>
      <c r="G64" s="11">
        <f>VLOOKUP($F64,Catálogos!$B$4:$G$14,4,FALSE)</f>
        <v>0</v>
      </c>
      <c r="H64" s="11">
        <f>VLOOKUP($F64,Catálogos!$B$4:$G$14,5,FALSE)</f>
        <v>0</v>
      </c>
      <c r="I64" s="11">
        <f>VLOOKUP($F64,Catálogos!$B$4:$G$14,6,FALSE)</f>
        <v>0</v>
      </c>
      <c r="J64" s="12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</row>
    <row r="65" spans="2:49" ht="25" customHeight="1" x14ac:dyDescent="0.2">
      <c r="B65" s="25"/>
      <c r="C65" s="2"/>
      <c r="D65" s="3"/>
      <c r="E65" s="4"/>
      <c r="F65" s="11" t="s">
        <v>58</v>
      </c>
      <c r="G65" s="11">
        <f>VLOOKUP($F65,Catálogos!$B$4:$G$14,4,FALSE)</f>
        <v>0</v>
      </c>
      <c r="H65" s="11">
        <f>VLOOKUP($F65,Catálogos!$B$4:$G$14,5,FALSE)</f>
        <v>0</v>
      </c>
      <c r="I65" s="11">
        <f>VLOOKUP($F65,Catálogos!$B$4:$G$14,6,FALSE)</f>
        <v>0</v>
      </c>
      <c r="J65" s="12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</row>
    <row r="66" spans="2:49" ht="25" customHeight="1" x14ac:dyDescent="0.2">
      <c r="B66" s="25" t="s">
        <v>55</v>
      </c>
      <c r="C66" s="2"/>
      <c r="D66" s="3"/>
      <c r="E66" s="4"/>
      <c r="F66" s="11" t="s">
        <v>56</v>
      </c>
      <c r="G66" s="11">
        <f>VLOOKUP($F66,Catálogos!$B$4:$G$14,4,FALSE)</f>
        <v>0</v>
      </c>
      <c r="H66" s="11" t="str">
        <f>VLOOKUP($F66,Catálogos!$B$4:$G$14,5,FALSE)</f>
        <v>480-2000</v>
      </c>
      <c r="I66" s="11">
        <f>VLOOKUP($F66,Catálogos!$B$4:$G$14,6,FALSE)</f>
        <v>12</v>
      </c>
      <c r="J66" s="12" t="s">
        <v>27</v>
      </c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</row>
    <row r="67" spans="2:49" ht="25" customHeight="1" x14ac:dyDescent="0.2">
      <c r="B67" s="25" t="s">
        <v>52</v>
      </c>
      <c r="C67" s="2"/>
      <c r="D67" s="3"/>
      <c r="E67" s="4"/>
      <c r="F67" s="11" t="s">
        <v>53</v>
      </c>
      <c r="G67" s="11">
        <f>VLOOKUP($F67,Catálogos!$B$4:$G$14,4,FALSE)</f>
        <v>0</v>
      </c>
      <c r="H67" s="11">
        <f>VLOOKUP($F67,Catálogos!$B$4:$G$14,5,FALSE)</f>
        <v>20</v>
      </c>
      <c r="I67" s="11">
        <f>VLOOKUP($F67,Catálogos!$B$4:$G$14,6,FALSE)</f>
        <v>12</v>
      </c>
      <c r="J67" s="12" t="s">
        <v>27</v>
      </c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</row>
    <row r="68" spans="2:49" ht="25" customHeight="1" x14ac:dyDescent="0.2">
      <c r="B68" s="25"/>
      <c r="C68" s="2"/>
      <c r="D68" s="3"/>
      <c r="E68" s="4"/>
      <c r="F68" s="11" t="s">
        <v>58</v>
      </c>
      <c r="G68" s="11">
        <f>VLOOKUP($F68,Catálogos!$B$4:$G$14,4,FALSE)</f>
        <v>0</v>
      </c>
      <c r="H68" s="11">
        <f>VLOOKUP($F68,Catálogos!$B$4:$G$14,5,FALSE)</f>
        <v>0</v>
      </c>
      <c r="I68" s="11">
        <f>VLOOKUP($F68,Catálogos!$B$4:$G$14,6,FALSE)</f>
        <v>0</v>
      </c>
      <c r="J68" s="12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</row>
    <row r="69" spans="2:49" ht="25" customHeight="1" x14ac:dyDescent="0.2">
      <c r="B69" s="25"/>
      <c r="C69" s="2"/>
      <c r="D69" s="3"/>
      <c r="E69" s="4"/>
      <c r="F69" s="11" t="s">
        <v>58</v>
      </c>
      <c r="G69" s="11">
        <f>VLOOKUP($F69,Catálogos!$B$4:$G$14,4,FALSE)</f>
        <v>0</v>
      </c>
      <c r="H69" s="11">
        <f>VLOOKUP($F69,Catálogos!$B$4:$G$14,5,FALSE)</f>
        <v>0</v>
      </c>
      <c r="I69" s="11">
        <f>VLOOKUP($F69,Catálogos!$B$4:$G$14,6,FALSE)</f>
        <v>0</v>
      </c>
      <c r="J69" s="12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</row>
    <row r="70" spans="2:49" ht="25" customHeight="1" x14ac:dyDescent="0.2">
      <c r="B70" s="25"/>
      <c r="C70" s="2"/>
      <c r="D70" s="3"/>
      <c r="E70" s="4"/>
      <c r="F70" s="11" t="s">
        <v>58</v>
      </c>
      <c r="G70" s="11">
        <f>VLOOKUP($F70,Catálogos!$B$4:$G$14,4,FALSE)</f>
        <v>0</v>
      </c>
      <c r="H70" s="11">
        <f>VLOOKUP($F70,Catálogos!$B$4:$G$14,5,FALSE)</f>
        <v>0</v>
      </c>
      <c r="I70" s="11">
        <f>VLOOKUP($F70,Catálogos!$B$4:$G$14,6,FALSE)</f>
        <v>0</v>
      </c>
      <c r="J70" s="12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</row>
    <row r="71" spans="2:49" ht="25" customHeight="1" x14ac:dyDescent="0.2">
      <c r="B71" s="25"/>
      <c r="C71" s="2"/>
      <c r="D71" s="3"/>
      <c r="E71" s="4"/>
      <c r="F71" s="11" t="s">
        <v>58</v>
      </c>
      <c r="G71" s="11">
        <f>VLOOKUP($F71,Catálogos!$B$4:$G$14,4,FALSE)</f>
        <v>0</v>
      </c>
      <c r="H71" s="11">
        <f>VLOOKUP($F71,Catálogos!$B$4:$G$14,5,FALSE)</f>
        <v>0</v>
      </c>
      <c r="I71" s="11">
        <f>VLOOKUP($F71,Catálogos!$B$4:$G$14,6,FALSE)</f>
        <v>0</v>
      </c>
      <c r="J71" s="12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</row>
    <row r="72" spans="2:49" ht="25" customHeight="1" x14ac:dyDescent="0.2">
      <c r="B72" s="25"/>
      <c r="C72" s="2"/>
      <c r="D72" s="3"/>
      <c r="E72" s="4"/>
      <c r="F72" s="11" t="s">
        <v>58</v>
      </c>
      <c r="G72" s="11">
        <f>VLOOKUP($F72,Catálogos!$B$4:$G$14,4,FALSE)</f>
        <v>0</v>
      </c>
      <c r="H72" s="11">
        <f>VLOOKUP($F72,Catálogos!$B$4:$G$14,5,FALSE)</f>
        <v>0</v>
      </c>
      <c r="I72" s="11">
        <f>VLOOKUP($F72,Catálogos!$B$4:$G$14,6,FALSE)</f>
        <v>0</v>
      </c>
      <c r="J72" s="12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</row>
    <row r="73" spans="2:49" ht="25" customHeight="1" x14ac:dyDescent="0.2">
      <c r="B73" s="25"/>
      <c r="C73" s="2"/>
      <c r="D73" s="3"/>
      <c r="E73" s="4"/>
      <c r="F73" s="11" t="s">
        <v>58</v>
      </c>
      <c r="G73" s="11">
        <f>VLOOKUP($F73,Catálogos!$B$4:$G$14,4,FALSE)</f>
        <v>0</v>
      </c>
      <c r="H73" s="11">
        <f>VLOOKUP($F73,Catálogos!$B$4:$G$14,5,FALSE)</f>
        <v>0</v>
      </c>
      <c r="I73" s="11">
        <f>VLOOKUP($F73,Catálogos!$B$4:$G$14,6,FALSE)</f>
        <v>0</v>
      </c>
      <c r="J73" s="12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</row>
    <row r="74" spans="2:49" ht="25" customHeight="1" x14ac:dyDescent="0.2">
      <c r="B74" s="25"/>
      <c r="C74" s="2"/>
      <c r="D74" s="3"/>
      <c r="E74" s="4"/>
      <c r="F74" s="11" t="s">
        <v>58</v>
      </c>
      <c r="G74" s="11">
        <f>VLOOKUP($F74,Catálogos!$B$4:$G$14,4,FALSE)</f>
        <v>0</v>
      </c>
      <c r="H74" s="11">
        <f>VLOOKUP($F74,Catálogos!$B$4:$G$14,5,FALSE)</f>
        <v>0</v>
      </c>
      <c r="I74" s="11">
        <f>VLOOKUP($F74,Catálogos!$B$4:$G$14,6,FALSE)</f>
        <v>0</v>
      </c>
      <c r="J74" s="12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</row>
    <row r="75" spans="2:49" ht="25" customHeight="1" thickBot="1" x14ac:dyDescent="0.25">
      <c r="B75" s="26"/>
      <c r="C75" s="5"/>
      <c r="D75" s="6"/>
      <c r="E75" s="7"/>
      <c r="F75" s="13" t="s">
        <v>58</v>
      </c>
      <c r="G75" s="13">
        <f>VLOOKUP($F75,Catálogos!$B$4:$G$14,4,FALSE)</f>
        <v>0</v>
      </c>
      <c r="H75" s="13">
        <f>VLOOKUP($F75,Catálogos!$B$4:$G$14,5,FALSE)</f>
        <v>0</v>
      </c>
      <c r="I75" s="13">
        <f>VLOOKUP($F75,Catálogos!$B$4:$G$14,6,FALSE)</f>
        <v>0</v>
      </c>
      <c r="J75" s="14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</row>
    <row r="76" spans="2:49" ht="25" customHeight="1" x14ac:dyDescent="0.2">
      <c r="B76" s="22"/>
      <c r="C76" s="1"/>
      <c r="D76" s="1"/>
      <c r="E76" s="1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</row>
    <row r="77" spans="2:49" ht="25" customHeight="1" x14ac:dyDescent="0.2">
      <c r="B77" s="22"/>
      <c r="C77" s="1"/>
      <c r="D77" s="1"/>
      <c r="E77" s="1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</row>
    <row r="78" spans="2:49" ht="25" customHeight="1" x14ac:dyDescent="0.2">
      <c r="B78" s="22"/>
      <c r="C78" s="1"/>
      <c r="D78" s="1"/>
      <c r="E78" s="1"/>
    </row>
    <row r="79" spans="2:49" ht="25" customHeight="1" x14ac:dyDescent="0.2">
      <c r="B79" s="22"/>
      <c r="C79" s="1"/>
      <c r="D79" s="1"/>
      <c r="E79" s="1"/>
    </row>
    <row r="80" spans="2:49" ht="25" customHeight="1" x14ac:dyDescent="0.2">
      <c r="B80" s="22"/>
      <c r="C80" s="1"/>
      <c r="D80" s="1"/>
      <c r="E80" s="1"/>
    </row>
    <row r="81" spans="2:5" ht="25" customHeight="1" x14ac:dyDescent="0.2">
      <c r="B81" s="22"/>
      <c r="C81" s="1"/>
      <c r="D81" s="1"/>
      <c r="E81" s="1"/>
    </row>
    <row r="82" spans="2:5" ht="25" customHeight="1" x14ac:dyDescent="0.2">
      <c r="B82" s="22"/>
      <c r="C82" s="1"/>
      <c r="D82" s="1"/>
      <c r="E82" s="1"/>
    </row>
    <row r="83" spans="2:5" ht="25" customHeight="1" x14ac:dyDescent="0.2">
      <c r="B83" s="22"/>
      <c r="C83" s="1"/>
      <c r="D83" s="1"/>
      <c r="E83" s="1"/>
    </row>
    <row r="84" spans="2:5" ht="25" customHeight="1" x14ac:dyDescent="0.2">
      <c r="B84" s="22"/>
      <c r="C84" s="1"/>
      <c r="D84" s="1"/>
      <c r="E84" s="1"/>
    </row>
    <row r="85" spans="2:5" ht="25" customHeight="1" x14ac:dyDescent="0.2">
      <c r="B85" s="22"/>
      <c r="C85" s="1"/>
      <c r="D85" s="1"/>
      <c r="E85" s="1"/>
    </row>
    <row r="86" spans="2:5" ht="25" customHeight="1" x14ac:dyDescent="0.2">
      <c r="B86" s="22"/>
      <c r="C86" s="1"/>
      <c r="D86" s="1"/>
      <c r="E86" s="1"/>
    </row>
    <row r="87" spans="2:5" ht="25" customHeight="1" x14ac:dyDescent="0.2">
      <c r="B87" s="22"/>
      <c r="C87" s="1"/>
      <c r="D87" s="1"/>
      <c r="E87" s="1"/>
    </row>
    <row r="88" spans="2:5" ht="25" customHeight="1" x14ac:dyDescent="0.2">
      <c r="B88" s="22"/>
      <c r="C88" s="1"/>
      <c r="D88" s="1"/>
      <c r="E88" s="1"/>
    </row>
    <row r="89" spans="2:5" ht="25" customHeight="1" x14ac:dyDescent="0.2">
      <c r="B89" s="22"/>
      <c r="C89" s="1"/>
      <c r="D89" s="1"/>
      <c r="E89" s="1"/>
    </row>
    <row r="90" spans="2:5" ht="25" customHeight="1" x14ac:dyDescent="0.2">
      <c r="B90" s="22"/>
      <c r="C90" s="1"/>
      <c r="D90" s="1"/>
      <c r="E90" s="1"/>
    </row>
    <row r="91" spans="2:5" ht="25" customHeight="1" x14ac:dyDescent="0.2">
      <c r="B91" s="22"/>
      <c r="C91" s="1"/>
      <c r="D91" s="1"/>
      <c r="E91" s="1"/>
    </row>
    <row r="92" spans="2:5" ht="25" customHeight="1" x14ac:dyDescent="0.2">
      <c r="B92" s="22"/>
      <c r="C92" s="1"/>
      <c r="D92" s="1"/>
      <c r="E92" s="1"/>
    </row>
    <row r="93" spans="2:5" ht="25" customHeight="1" x14ac:dyDescent="0.2">
      <c r="B93" s="22"/>
      <c r="C93" s="1"/>
      <c r="D93" s="1"/>
      <c r="E93" s="1"/>
    </row>
    <row r="94" spans="2:5" ht="25" customHeight="1" x14ac:dyDescent="0.2">
      <c r="B94" s="22"/>
      <c r="C94" s="1"/>
      <c r="D94" s="1"/>
      <c r="E94" s="1"/>
    </row>
    <row r="95" spans="2:5" ht="25" customHeight="1" x14ac:dyDescent="0.2">
      <c r="B95" s="22"/>
      <c r="C95" s="1"/>
      <c r="D95" s="1"/>
      <c r="E95" s="1"/>
    </row>
    <row r="96" spans="2:5" ht="25" customHeight="1" x14ac:dyDescent="0.2">
      <c r="B96" s="22"/>
      <c r="C96" s="1"/>
      <c r="D96" s="1"/>
      <c r="E96" s="1"/>
    </row>
    <row r="97" spans="2:5" ht="25" customHeight="1" x14ac:dyDescent="0.2">
      <c r="B97" s="22"/>
      <c r="C97" s="1"/>
      <c r="D97" s="1"/>
      <c r="E97" s="1"/>
    </row>
    <row r="98" spans="2:5" ht="25" customHeight="1" x14ac:dyDescent="0.2">
      <c r="B98" s="22"/>
      <c r="C98" s="1"/>
      <c r="D98" s="1"/>
      <c r="E98" s="1"/>
    </row>
    <row r="99" spans="2:5" ht="25" customHeight="1" x14ac:dyDescent="0.2">
      <c r="B99" s="22"/>
      <c r="C99" s="1"/>
      <c r="D99" s="1"/>
      <c r="E99" s="1"/>
    </row>
    <row r="100" spans="2:5" ht="25" customHeight="1" x14ac:dyDescent="0.2">
      <c r="B100" s="22"/>
      <c r="C100" s="1"/>
      <c r="D100" s="1"/>
      <c r="E100" s="1"/>
    </row>
    <row r="101" spans="2:5" ht="25" customHeight="1" x14ac:dyDescent="0.2">
      <c r="B101" s="22"/>
      <c r="C101" s="1"/>
      <c r="D101" s="1"/>
      <c r="E101" s="1"/>
    </row>
    <row r="102" spans="2:5" ht="25" customHeight="1" x14ac:dyDescent="0.2">
      <c r="B102" s="22"/>
      <c r="C102" s="1"/>
      <c r="D102" s="1"/>
      <c r="E102" s="1"/>
    </row>
    <row r="103" spans="2:5" ht="25" customHeight="1" x14ac:dyDescent="0.2">
      <c r="B103" s="22"/>
      <c r="C103" s="1"/>
      <c r="D103" s="1"/>
      <c r="E103" s="1"/>
    </row>
    <row r="104" spans="2:5" ht="25" customHeight="1" x14ac:dyDescent="0.2">
      <c r="B104" s="22"/>
      <c r="C104" s="1"/>
      <c r="D104" s="1"/>
      <c r="E104" s="1"/>
    </row>
    <row r="105" spans="2:5" ht="25" customHeight="1" x14ac:dyDescent="0.2">
      <c r="B105" s="22"/>
      <c r="C105" s="1"/>
      <c r="D105" s="1"/>
      <c r="E105" s="1"/>
    </row>
    <row r="106" spans="2:5" ht="25" customHeight="1" x14ac:dyDescent="0.2">
      <c r="B106" s="22"/>
      <c r="C106" s="1"/>
      <c r="D106" s="1"/>
      <c r="E106" s="1"/>
    </row>
    <row r="107" spans="2:5" ht="25" customHeight="1" x14ac:dyDescent="0.2">
      <c r="B107" s="22"/>
      <c r="C107" s="1"/>
      <c r="D107" s="1"/>
      <c r="E107" s="1"/>
    </row>
    <row r="108" spans="2:5" ht="25" customHeight="1" x14ac:dyDescent="0.2">
      <c r="B108" s="22"/>
      <c r="C108" s="1"/>
      <c r="D108" s="1"/>
      <c r="E108" s="1"/>
    </row>
    <row r="109" spans="2:5" ht="25" customHeight="1" x14ac:dyDescent="0.2">
      <c r="B109" s="22"/>
      <c r="C109" s="1"/>
      <c r="D109" s="1"/>
      <c r="E109" s="1"/>
    </row>
    <row r="110" spans="2:5" ht="25" customHeight="1" x14ac:dyDescent="0.2">
      <c r="B110" s="22"/>
      <c r="C110" s="1"/>
      <c r="D110" s="1"/>
      <c r="E110" s="1"/>
    </row>
    <row r="111" spans="2:5" ht="25" customHeight="1" x14ac:dyDescent="0.2">
      <c r="B111" s="22"/>
      <c r="C111" s="1"/>
      <c r="D111" s="1"/>
      <c r="E111" s="1"/>
    </row>
    <row r="112" spans="2:5" ht="25" customHeight="1" x14ac:dyDescent="0.2">
      <c r="B112" s="22"/>
      <c r="C112" s="1"/>
      <c r="D112" s="1"/>
      <c r="E112" s="1"/>
    </row>
    <row r="113" spans="2:5" ht="25" customHeight="1" x14ac:dyDescent="0.2">
      <c r="B113" s="22"/>
      <c r="C113" s="1"/>
      <c r="D113" s="1"/>
      <c r="E113" s="1"/>
    </row>
    <row r="114" spans="2:5" ht="25" customHeight="1" x14ac:dyDescent="0.2">
      <c r="B114" s="22"/>
      <c r="C114" s="1"/>
      <c r="D114" s="1"/>
      <c r="E114" s="1"/>
    </row>
    <row r="115" spans="2:5" ht="25" customHeight="1" x14ac:dyDescent="0.2">
      <c r="B115" s="22"/>
      <c r="C115" s="1"/>
      <c r="D115" s="1"/>
      <c r="E115" s="1"/>
    </row>
    <row r="116" spans="2:5" ht="25" customHeight="1" x14ac:dyDescent="0.2">
      <c r="B116" s="22"/>
      <c r="C116" s="1"/>
      <c r="D116" s="1"/>
      <c r="E116" s="1"/>
    </row>
    <row r="117" spans="2:5" ht="25" customHeight="1" x14ac:dyDescent="0.2">
      <c r="B117" s="22"/>
      <c r="C117" s="1"/>
      <c r="D117" s="1"/>
      <c r="E117" s="1"/>
    </row>
    <row r="118" spans="2:5" ht="25" customHeight="1" x14ac:dyDescent="0.2">
      <c r="B118" s="22"/>
      <c r="C118" s="1"/>
      <c r="D118" s="1"/>
      <c r="E118" s="1"/>
    </row>
    <row r="119" spans="2:5" ht="25" customHeight="1" x14ac:dyDescent="0.2">
      <c r="B119" s="22"/>
      <c r="C119" s="1"/>
      <c r="D119" s="1"/>
      <c r="E119" s="1"/>
    </row>
    <row r="120" spans="2:5" ht="25" customHeight="1" x14ac:dyDescent="0.2">
      <c r="B120" s="22"/>
      <c r="C120" s="1"/>
      <c r="D120" s="1"/>
      <c r="E120" s="1"/>
    </row>
    <row r="121" spans="2:5" ht="25" customHeight="1" x14ac:dyDescent="0.2">
      <c r="B121" s="22"/>
      <c r="C121" s="1"/>
      <c r="D121" s="1"/>
      <c r="E121" s="1"/>
    </row>
    <row r="122" spans="2:5" ht="25" customHeight="1" x14ac:dyDescent="0.2">
      <c r="B122" s="22"/>
      <c r="C122" s="1"/>
      <c r="D122" s="1"/>
      <c r="E122" s="1"/>
    </row>
    <row r="123" spans="2:5" ht="25" customHeight="1" x14ac:dyDescent="0.2">
      <c r="B123" s="22"/>
      <c r="C123" s="1"/>
      <c r="D123" s="1"/>
      <c r="E123" s="1"/>
    </row>
    <row r="124" spans="2:5" ht="25" customHeight="1" x14ac:dyDescent="0.2">
      <c r="B124" s="22"/>
      <c r="C124" s="1"/>
      <c r="D124" s="1"/>
      <c r="E124" s="1"/>
    </row>
    <row r="125" spans="2:5" ht="25" customHeight="1" x14ac:dyDescent="0.2">
      <c r="B125" s="22"/>
      <c r="C125" s="1"/>
      <c r="D125" s="1"/>
      <c r="E125" s="1"/>
    </row>
    <row r="126" spans="2:5" ht="25" customHeight="1" x14ac:dyDescent="0.2">
      <c r="B126" s="22"/>
      <c r="C126" s="1"/>
      <c r="D126" s="1"/>
      <c r="E126" s="1"/>
    </row>
    <row r="127" spans="2:5" ht="25" customHeight="1" x14ac:dyDescent="0.2">
      <c r="B127" s="22"/>
      <c r="C127" s="1"/>
      <c r="D127" s="1"/>
      <c r="E127" s="1"/>
    </row>
    <row r="128" spans="2:5" ht="25" customHeight="1" x14ac:dyDescent="0.2">
      <c r="B128" s="22"/>
      <c r="C128" s="1"/>
      <c r="D128" s="1"/>
      <c r="E128" s="1"/>
    </row>
    <row r="129" spans="2:5" ht="25" customHeight="1" x14ac:dyDescent="0.2">
      <c r="B129" s="22"/>
      <c r="C129" s="1"/>
      <c r="D129" s="1"/>
      <c r="E129" s="1"/>
    </row>
    <row r="130" spans="2:5" ht="25" customHeight="1" x14ac:dyDescent="0.2">
      <c r="B130" s="22"/>
      <c r="C130" s="1"/>
      <c r="D130" s="1"/>
      <c r="E130" s="1"/>
    </row>
  </sheetData>
  <dataConsolidate/>
  <mergeCells count="65">
    <mergeCell ref="U14:X15"/>
    <mergeCell ref="U2:AR2"/>
    <mergeCell ref="AO13:AP15"/>
    <mergeCell ref="AQ13:AR15"/>
    <mergeCell ref="Y11:AN11"/>
    <mergeCell ref="U10:X11"/>
    <mergeCell ref="AO10:AP11"/>
    <mergeCell ref="AQ10:AR11"/>
    <mergeCell ref="W9:X9"/>
    <mergeCell ref="Y9:AB9"/>
    <mergeCell ref="AC9:AF9"/>
    <mergeCell ref="AG9:AJ9"/>
    <mergeCell ref="AK9:AN9"/>
    <mergeCell ref="Y15:AN15"/>
    <mergeCell ref="Y18:AN18"/>
    <mergeCell ref="U7:AR7"/>
    <mergeCell ref="U12:AR12"/>
    <mergeCell ref="U19:AR19"/>
    <mergeCell ref="U20:Z20"/>
    <mergeCell ref="AA20:AF20"/>
    <mergeCell ref="AM20:AR20"/>
    <mergeCell ref="U21:Z21"/>
    <mergeCell ref="AA21:AF21"/>
    <mergeCell ref="AG21:AL21"/>
    <mergeCell ref="AM21:AR21"/>
    <mergeCell ref="AG20:AL20"/>
    <mergeCell ref="U8:V8"/>
    <mergeCell ref="W8:X8"/>
    <mergeCell ref="U17:X18"/>
    <mergeCell ref="AO17:AP18"/>
    <mergeCell ref="U13:V13"/>
    <mergeCell ref="W13:X13"/>
    <mergeCell ref="Y13:AB13"/>
    <mergeCell ref="AC13:AF13"/>
    <mergeCell ref="AG13:AJ13"/>
    <mergeCell ref="AG10:AN10"/>
    <mergeCell ref="AG14:AN14"/>
    <mergeCell ref="AG17:AN17"/>
    <mergeCell ref="AG8:AJ8"/>
    <mergeCell ref="AK8:AN8"/>
    <mergeCell ref="AK13:AN13"/>
    <mergeCell ref="C2:E2"/>
    <mergeCell ref="U3:X3"/>
    <mergeCell ref="U4:V4"/>
    <mergeCell ref="W4:X4"/>
    <mergeCell ref="AG3:AN3"/>
    <mergeCell ref="AG4:AH4"/>
    <mergeCell ref="AI4:AJ4"/>
    <mergeCell ref="AK4:AL4"/>
    <mergeCell ref="AM4:AN4"/>
    <mergeCell ref="Y3:AF3"/>
    <mergeCell ref="Y4:Z4"/>
    <mergeCell ref="AA4:AB4"/>
    <mergeCell ref="AC4:AD4"/>
    <mergeCell ref="AE4:AF4"/>
    <mergeCell ref="Y10:AF10"/>
    <mergeCell ref="Y14:AF14"/>
    <mergeCell ref="Y8:AB8"/>
    <mergeCell ref="AC8:AF8"/>
    <mergeCell ref="U9:V9"/>
    <mergeCell ref="AQ3:AR4"/>
    <mergeCell ref="AO3:AP4"/>
    <mergeCell ref="U16:AR16"/>
    <mergeCell ref="Y17:AF17"/>
    <mergeCell ref="AQ17:AR18"/>
  </mergeCells>
  <conditionalFormatting sqref="B3:J75">
    <cfRule type="expression" dxfId="16" priority="42">
      <formula>$J3="T"</formula>
    </cfRule>
    <cfRule type="expression" dxfId="15" priority="43">
      <formula>$J3="EL"</formula>
    </cfRule>
    <cfRule type="expression" dxfId="14" priority="44">
      <formula>$J3="O"</formula>
    </cfRule>
    <cfRule type="expression" dxfId="13" priority="45">
      <formula>$J3="D"</formula>
    </cfRule>
    <cfRule type="expression" dxfId="12" priority="46">
      <formula>$J3="ID"</formula>
    </cfRule>
    <cfRule type="expression" dxfId="11" priority="47">
      <formula>$J3="BG"</formula>
    </cfRule>
    <cfRule type="expression" dxfId="10" priority="48">
      <formula>$J3=""</formula>
    </cfRule>
  </conditionalFormatting>
  <conditionalFormatting sqref="U17:X18">
    <cfRule type="cellIs" dxfId="9" priority="9" operator="notBetween">
      <formula>0.1951</formula>
      <formula>0.4059</formula>
    </cfRule>
    <cfRule type="cellIs" dxfId="8" priority="10" operator="between">
      <formula>0.1951</formula>
      <formula>0.4059</formula>
    </cfRule>
  </conditionalFormatting>
  <conditionalFormatting sqref="Y18:AN18">
    <cfRule type="cellIs" dxfId="7" priority="7" operator="notBetween">
      <formula>0.3951</formula>
      <formula>0.6049</formula>
    </cfRule>
    <cfRule type="cellIs" dxfId="6" priority="8" operator="between">
      <formula>0.3951</formula>
      <formula>0.6049</formula>
    </cfRule>
  </conditionalFormatting>
  <conditionalFormatting sqref="AG17:AN17">
    <cfRule type="cellIs" dxfId="5" priority="5" operator="notBetween">
      <formula>0.1451</formula>
      <formula>0.2549</formula>
    </cfRule>
    <cfRule type="cellIs" dxfId="4" priority="6" operator="between">
      <formula>0.1451</formula>
      <formula>0.2549</formula>
    </cfRule>
  </conditionalFormatting>
  <conditionalFormatting sqref="AO17:AP18">
    <cfRule type="cellIs" dxfId="3" priority="3" operator="notBetween">
      <formula>0.0951</formula>
      <formula>0.1549</formula>
    </cfRule>
    <cfRule type="cellIs" dxfId="2" priority="4" operator="between">
      <formula>0.0951</formula>
      <formula>0.1549</formula>
    </cfRule>
  </conditionalFormatting>
  <conditionalFormatting sqref="AQ17:AR18">
    <cfRule type="cellIs" dxfId="1" priority="1" operator="notBetween">
      <formula>0.0451</formula>
      <formula>0.1049</formula>
    </cfRule>
    <cfRule type="cellIs" dxfId="0" priority="2" operator="between">
      <formula>0.0451</formula>
      <formula>0.1049</formula>
    </cfRule>
  </conditionalFormatting>
  <pageMargins left="0.7" right="0.7" top="0.75" bottom="0.75" header="0.3" footer="0.3"/>
  <pageSetup orientation="portrait" horizontalDpi="0" verticalDpi="0"/>
  <drawing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7E5C489E-9A06-F34F-B195-4459508415A9}">
          <x14:formula1>
            <xm:f>Catálogos!$F$18:$F$23</xm:f>
          </x14:formula1>
          <xm:sqref>J3:J75</xm:sqref>
        </x14:dataValidation>
        <x14:dataValidation type="list" allowBlank="1" showInputMessage="1" showErrorMessage="1" xr:uid="{568A9B2E-D39F-5145-AF8B-4C5817B168E4}">
          <x14:formula1>
            <xm:f>(Catálogos!$B$4:$B$14)</xm:f>
          </x14:formula1>
          <xm:sqref>F3:F75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B2E7D-2C38-0740-81C7-5755F98A4636}">
  <dimension ref="B1:G23"/>
  <sheetViews>
    <sheetView workbookViewId="0">
      <selection activeCell="O13" sqref="O13"/>
    </sheetView>
  </sheetViews>
  <sheetFormatPr baseColWidth="10" defaultRowHeight="18" x14ac:dyDescent="0.2"/>
  <cols>
    <col min="1" max="1" width="10.83203125" style="28"/>
    <col min="2" max="3" width="20.6640625" style="28" customWidth="1"/>
    <col min="4" max="4" width="59.33203125" style="40" customWidth="1"/>
    <col min="5" max="7" width="15.5" style="28" customWidth="1"/>
    <col min="8" max="9" width="10.83203125" style="28" customWidth="1"/>
    <col min="10" max="16384" width="10.83203125" style="28"/>
  </cols>
  <sheetData>
    <row r="1" spans="2:7" ht="19" thickBot="1" x14ac:dyDescent="0.25"/>
    <row r="2" spans="2:7" ht="19" thickBot="1" x14ac:dyDescent="0.25">
      <c r="B2" s="56" t="s">
        <v>4</v>
      </c>
      <c r="C2" s="57"/>
      <c r="D2" s="57"/>
      <c r="E2" s="57"/>
      <c r="F2" s="57"/>
      <c r="G2" s="58"/>
    </row>
    <row r="3" spans="2:7" ht="37" thickBot="1" x14ac:dyDescent="0.25">
      <c r="B3" s="61" t="s">
        <v>4</v>
      </c>
      <c r="C3" s="62"/>
      <c r="D3" s="44" t="s">
        <v>5</v>
      </c>
      <c r="E3" s="44" t="s">
        <v>1</v>
      </c>
      <c r="F3" s="44" t="s">
        <v>2</v>
      </c>
      <c r="G3" s="45" t="s">
        <v>3</v>
      </c>
    </row>
    <row r="4" spans="2:7" ht="90" x14ac:dyDescent="0.2">
      <c r="B4" s="29" t="s">
        <v>35</v>
      </c>
      <c r="C4" s="30" t="s">
        <v>6</v>
      </c>
      <c r="D4" s="41" t="s">
        <v>7</v>
      </c>
      <c r="E4" s="30">
        <v>0</v>
      </c>
      <c r="F4" s="30">
        <v>0</v>
      </c>
      <c r="G4" s="31">
        <f>(E4*2)+F4</f>
        <v>0</v>
      </c>
    </row>
    <row r="5" spans="2:7" ht="90" x14ac:dyDescent="0.2">
      <c r="B5" s="32" t="s">
        <v>36</v>
      </c>
      <c r="C5" s="33" t="s">
        <v>8</v>
      </c>
      <c r="D5" s="42" t="s">
        <v>9</v>
      </c>
      <c r="E5" s="33">
        <v>2</v>
      </c>
      <c r="F5" s="33">
        <v>2</v>
      </c>
      <c r="G5" s="34">
        <f t="shared" ref="G5:G12" si="0">(E5*2)+F5</f>
        <v>6</v>
      </c>
    </row>
    <row r="6" spans="2:7" ht="108" x14ac:dyDescent="0.2">
      <c r="B6" s="32" t="s">
        <v>37</v>
      </c>
      <c r="C6" s="33" t="s">
        <v>10</v>
      </c>
      <c r="D6" s="42" t="s">
        <v>11</v>
      </c>
      <c r="E6" s="33">
        <v>0</v>
      </c>
      <c r="F6" s="33">
        <v>0</v>
      </c>
      <c r="G6" s="34">
        <f t="shared" si="0"/>
        <v>0</v>
      </c>
    </row>
    <row r="7" spans="2:7" ht="198" x14ac:dyDescent="0.2">
      <c r="B7" s="32" t="s">
        <v>38</v>
      </c>
      <c r="C7" s="33" t="s">
        <v>12</v>
      </c>
      <c r="D7" s="42" t="s">
        <v>13</v>
      </c>
      <c r="E7" s="33">
        <v>0</v>
      </c>
      <c r="F7" s="33">
        <v>0</v>
      </c>
      <c r="G7" s="34">
        <f t="shared" si="0"/>
        <v>0</v>
      </c>
    </row>
    <row r="8" spans="2:7" ht="54" x14ac:dyDescent="0.2">
      <c r="B8" s="32" t="s">
        <v>39</v>
      </c>
      <c r="C8" s="33" t="s">
        <v>14</v>
      </c>
      <c r="D8" s="42" t="s">
        <v>15</v>
      </c>
      <c r="E8" s="33">
        <v>0</v>
      </c>
      <c r="F8" s="33">
        <v>0</v>
      </c>
      <c r="G8" s="34">
        <f t="shared" si="0"/>
        <v>0</v>
      </c>
    </row>
    <row r="9" spans="2:7" x14ac:dyDescent="0.2">
      <c r="B9" s="32" t="s">
        <v>56</v>
      </c>
      <c r="C9" s="33" t="s">
        <v>55</v>
      </c>
      <c r="D9" s="42"/>
      <c r="E9" s="33">
        <v>0</v>
      </c>
      <c r="F9" s="33" t="s">
        <v>57</v>
      </c>
      <c r="G9" s="34">
        <v>12</v>
      </c>
    </row>
    <row r="10" spans="2:7" x14ac:dyDescent="0.2">
      <c r="B10" s="32" t="s">
        <v>53</v>
      </c>
      <c r="C10" s="33" t="s">
        <v>54</v>
      </c>
      <c r="D10" s="42"/>
      <c r="E10" s="33">
        <v>0</v>
      </c>
      <c r="F10" s="33">
        <v>20</v>
      </c>
      <c r="G10" s="34">
        <v>12</v>
      </c>
    </row>
    <row r="11" spans="2:7" ht="90" x14ac:dyDescent="0.2">
      <c r="B11" s="32" t="s">
        <v>40</v>
      </c>
      <c r="C11" s="33" t="s">
        <v>16</v>
      </c>
      <c r="D11" s="42" t="s">
        <v>17</v>
      </c>
      <c r="E11" s="33">
        <v>0</v>
      </c>
      <c r="F11" s="33">
        <v>0</v>
      </c>
      <c r="G11" s="34">
        <f t="shared" si="0"/>
        <v>0</v>
      </c>
    </row>
    <row r="12" spans="2:7" ht="144" x14ac:dyDescent="0.2">
      <c r="B12" s="32" t="s">
        <v>41</v>
      </c>
      <c r="C12" s="33" t="s">
        <v>18</v>
      </c>
      <c r="D12" s="42" t="s">
        <v>19</v>
      </c>
      <c r="E12" s="33">
        <v>0</v>
      </c>
      <c r="F12" s="33">
        <v>0</v>
      </c>
      <c r="G12" s="34">
        <f t="shared" si="0"/>
        <v>0</v>
      </c>
    </row>
    <row r="13" spans="2:7" ht="126" x14ac:dyDescent="0.2">
      <c r="B13" s="32" t="s">
        <v>27</v>
      </c>
      <c r="C13" s="33" t="s">
        <v>20</v>
      </c>
      <c r="D13" s="42" t="s">
        <v>21</v>
      </c>
      <c r="E13" s="33">
        <v>0</v>
      </c>
      <c r="F13" s="33">
        <v>6</v>
      </c>
      <c r="G13" s="34">
        <f>(E13*2)+F13</f>
        <v>6</v>
      </c>
    </row>
    <row r="14" spans="2:7" ht="19" thickBot="1" x14ac:dyDescent="0.25">
      <c r="B14" s="35" t="s">
        <v>58</v>
      </c>
      <c r="C14" s="36"/>
      <c r="D14" s="43"/>
      <c r="E14" s="36">
        <v>0</v>
      </c>
      <c r="F14" s="36">
        <v>0</v>
      </c>
      <c r="G14" s="37">
        <v>0</v>
      </c>
    </row>
    <row r="16" spans="2:7" ht="19" thickBot="1" x14ac:dyDescent="0.25"/>
    <row r="17" spans="6:7" ht="19" thickBot="1" x14ac:dyDescent="0.25">
      <c r="F17" s="59" t="s">
        <v>23</v>
      </c>
      <c r="G17" s="60"/>
    </row>
    <row r="18" spans="6:7" ht="36" x14ac:dyDescent="0.2">
      <c r="F18" s="38" t="s">
        <v>24</v>
      </c>
      <c r="G18" s="39" t="s">
        <v>22</v>
      </c>
    </row>
    <row r="19" spans="6:7" ht="36" x14ac:dyDescent="0.2">
      <c r="F19" s="32" t="s">
        <v>25</v>
      </c>
      <c r="G19" s="34" t="s">
        <v>31</v>
      </c>
    </row>
    <row r="20" spans="6:7" x14ac:dyDescent="0.2">
      <c r="F20" s="32" t="s">
        <v>26</v>
      </c>
      <c r="G20" s="34" t="s">
        <v>32</v>
      </c>
    </row>
    <row r="21" spans="6:7" x14ac:dyDescent="0.2">
      <c r="F21" s="32" t="s">
        <v>29</v>
      </c>
      <c r="G21" s="34" t="s">
        <v>33</v>
      </c>
    </row>
    <row r="22" spans="6:7" x14ac:dyDescent="0.2">
      <c r="F22" s="32" t="s">
        <v>28</v>
      </c>
      <c r="G22" s="34" t="s">
        <v>34</v>
      </c>
    </row>
    <row r="23" spans="6:7" ht="19" thickBot="1" x14ac:dyDescent="0.25">
      <c r="F23" s="35" t="s">
        <v>27</v>
      </c>
      <c r="G23" s="37" t="s">
        <v>30</v>
      </c>
    </row>
  </sheetData>
  <mergeCells count="3">
    <mergeCell ref="B2:G2"/>
    <mergeCell ref="F17:G17"/>
    <mergeCell ref="B3:C3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Experiencis Educativas</vt:lpstr>
      <vt:lpstr>Catálogos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2018-06-23T19:22:28Z</dcterms:created>
  <dcterms:modified xsi:type="dcterms:W3CDTF">2018-06-24T02:42:24Z</dcterms:modified>
</cp:coreProperties>
</file>